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форма 2п моно" sheetId="1" r:id="rId1"/>
    <sheet name="Лист3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0">'форма 2п моно'!$6:$8</definedName>
  </definedNames>
  <calcPr fullCalcOnLoad="1"/>
</workbook>
</file>

<file path=xl/sharedStrings.xml><?xml version="1.0" encoding="utf-8"?>
<sst xmlns="http://schemas.openxmlformats.org/spreadsheetml/2006/main" count="569" uniqueCount="172">
  <si>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</si>
  <si>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</si>
  <si>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</si>
  <si>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</si>
  <si>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</si>
  <si>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</si>
  <si>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</si>
  <si>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</si>
  <si>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</si>
  <si>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</si>
  <si>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</si>
  <si>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</si>
  <si>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</si>
  <si>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</si>
  <si>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</si>
  <si>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</si>
  <si>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</si>
  <si>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</si>
  <si>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</si>
  <si>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</si>
  <si>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</si>
  <si>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</si>
  <si>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</si>
  <si>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</si>
  <si>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</si>
  <si>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</si>
  <si>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</si>
  <si>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</si>
  <si>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</si>
  <si>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</si>
  <si>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</si>
  <si>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</si>
  <si>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</si>
  <si>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</si>
  <si>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</si>
  <si>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</si>
  <si>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</si>
  <si>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</si>
  <si>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</si>
  <si>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</si>
  <si>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</si>
  <si>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</si>
  <si>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</si>
  <si>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</si>
  <si>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</si>
  <si>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</si>
  <si>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</si>
  <si>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</si>
  <si>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</si>
  <si>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</si>
  <si>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</si>
  <si>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</si>
  <si>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</si>
  <si>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</si>
  <si>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</si>
  <si>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</si>
  <si>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</si>
  <si>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</si>
  <si>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</si>
  <si>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</si>
  <si>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</si>
  <si>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</si>
  <si>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</si>
  <si>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</si>
  <si>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</si>
  <si>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</si>
  <si>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</si>
  <si>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</si>
  <si>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</si>
  <si>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</si>
  <si>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</si>
  <si>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</si>
  <si>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</si>
  <si>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</si>
  <si>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</si>
  <si>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</si>
  <si>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</si>
  <si>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</si>
  <si>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</si>
  <si>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</si>
  <si>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</si>
  <si>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</si>
  <si>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</si>
  <si>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</si>
  <si>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</si>
  <si>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</si>
  <si>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</si>
  <si>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</si>
  <si>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</si>
  <si>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</si>
  <si>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</si>
  <si>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</si>
  <si>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</si>
  <si>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</si>
  <si>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</si>
  <si>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</si>
  <si>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</si>
  <si>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</si>
  <si>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</si>
  <si>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</si>
  <si>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</si>
  <si>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</si>
  <si>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</si>
  <si>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</si>
  <si>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</si>
  <si>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</si>
  <si>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</si>
  <si>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</si>
  <si>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</si>
  <si>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</si>
  <si>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</si>
  <si>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</si>
  <si>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</si>
  <si>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</si>
  <si>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</si>
  <si>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</si>
  <si>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</si>
  <si>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</si>
  <si>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</si>
  <si>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</si>
  <si>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</si>
  <si>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</si>
  <si>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</si>
  <si>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</si>
  <si>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</si>
  <si>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</si>
  <si>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</si>
  <si>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</si>
  <si>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</si>
  <si>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</si>
  <si>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</si>
  <si>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</si>
  <si>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</si>
  <si>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</si>
  <si>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</si>
  <si>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</si>
  <si>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</si>
  <si>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</si>
  <si>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</si>
  <si>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</si>
  <si>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</si>
  <si>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</si>
  <si>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</si>
  <si>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</si>
  <si>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</si>
  <si>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</si>
  <si>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</si>
  <si>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</si>
  <si>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</si>
  <si>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</si>
  <si>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</si>
  <si>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</si>
  <si>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</si>
  <si>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</si>
  <si>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</si>
  <si>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</si>
  <si>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</si>
  <si>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</si>
  <si>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</si>
  <si>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</si>
  <si>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</si>
  <si>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</si>
  <si>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</si>
  <si>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</si>
  <si>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</si>
  <si>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</si>
  <si>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</si>
  <si>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Количество индивидуальных предпринимателей (на конец года)</t>
  </si>
  <si>
    <t>Среднемесячная заработная плата одного работника по полному кругу</t>
  </si>
  <si>
    <t>в 5р.</t>
  </si>
  <si>
    <t>Основные показатели, представляемые для разработки прогноза социально-экономического развития  Российской Федерации на 2021 год и на плановый период 2022-2024 годов</t>
  </si>
  <si>
    <t xml:space="preserve">Прогноз социально-экономического развития городского поселения "Шерловогорское"на 2023г., и плановый период 2024-2025 г.г.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</si>
</sst>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  <numFmt numFmtId="179" formatCode="#,##0.0"/>
    <numFmt numFmtId="180" formatCode="[$-FC19]d\ mmmm\ yyyy\ &quot;г.&quot;"/>
    <numFmt numFmtId="181" formatCode="_-* #,##0.0\ &quot;₽&quot;_-;\-* #,##0.0\ &quot;₽&quot;_-;_-* &quot;-&quot;?\ &quot;₽&quot;_-;_-@_-"/>
    <numFmt numFmtId="182" formatCode="#,##0.0_ ;\-#,##0.0\ 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wrapText="1"/>
    </xf>
    <xf numFmtId="0" fontId="52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3" fillId="0" borderId="10" xfId="0" applyFont="1" applyFill="1" applyBorder="1" applyAlignment="1">
      <alignment/>
    </xf>
    <xf numFmtId="0" fontId="52" fillId="0" borderId="10" xfId="0" applyFont="1" applyFill="1" applyBorder="1" applyAlignment="1">
      <alignment vertical="center" wrapText="1"/>
    </xf>
    <xf numFmtId="0" fontId="52" fillId="0" borderId="10" xfId="53" applyFont="1" applyBorder="1" applyAlignment="1">
      <alignment horizontal="center" vertical="center" wrapText="1"/>
      <protection/>
    </xf>
    <xf numFmtId="0" fontId="52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2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wrapText="1"/>
    </xf>
    <xf numFmtId="178" fontId="5" fillId="0" borderId="10" xfId="0" applyNumberFormat="1" applyFont="1" applyFill="1" applyBorder="1" applyAlignment="1">
      <alignment horizontal="center" wrapText="1"/>
    </xf>
    <xf numFmtId="17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17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10" fontId="5" fillId="0" borderId="10" xfId="0" applyNumberFormat="1" applyFont="1" applyBorder="1" applyAlignment="1">
      <alignment horizont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2" fillId="0" borderId="11" xfId="53" applyFont="1" applyBorder="1" applyAlignment="1">
      <alignment horizontal="left" vertical="center" wrapText="1"/>
      <protection/>
    </xf>
    <xf numFmtId="0" fontId="52" fillId="0" borderId="15" xfId="53" applyFont="1" applyBorder="1" applyAlignment="1">
      <alignment horizontal="left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1" xfId="53" applyFont="1" applyBorder="1" applyAlignment="1">
      <alignment horizontal="center" vertical="center" wrapText="1"/>
      <protection/>
    </xf>
    <xf numFmtId="0" fontId="52" fillId="0" borderId="15" xfId="53" applyFont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tabSelected="1" zoomScale="80" zoomScaleNormal="80" zoomScalePageLayoutView="0" workbookViewId="0" topLeftCell="A1">
      <pane xSplit="1" ySplit="3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" sqref="A6:S122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375" style="8" customWidth="1"/>
    <col min="4" max="4" width="0.12890625" style="6" hidden="1" customWidth="1"/>
    <col min="5" max="5" width="10.375" style="6" hidden="1" customWidth="1"/>
    <col min="6" max="6" width="0.12890625" style="6" hidden="1" customWidth="1"/>
    <col min="7" max="7" width="0.12890625" style="6" customWidth="1"/>
    <col min="8" max="8" width="11.625" style="6" customWidth="1"/>
    <col min="9" max="9" width="12.625" style="6" customWidth="1"/>
    <col min="10" max="10" width="10.375" style="6" customWidth="1"/>
    <col min="11" max="11" width="14.625" style="6" customWidth="1"/>
    <col min="12" max="12" width="17.00390625" style="6" customWidth="1"/>
    <col min="13" max="13" width="0.12890625" style="6" hidden="1" customWidth="1"/>
    <col min="14" max="14" width="13.875" style="6" customWidth="1"/>
    <col min="15" max="15" width="13.625" style="6" customWidth="1"/>
    <col min="16" max="16" width="0.2421875" style="6" hidden="1" customWidth="1"/>
    <col min="17" max="17" width="14.875" style="6" customWidth="1"/>
    <col min="18" max="18" width="14.125" style="6" customWidth="1"/>
    <col min="19" max="19" width="9.00390625" style="6" hidden="1" customWidth="1"/>
    <col min="20" max="20" width="0.37109375" style="6" hidden="1" customWidth="1"/>
    <col min="21" max="25" width="9.125" style="6" hidden="1" customWidth="1"/>
    <col min="26" max="16384" width="9.125" style="6" customWidth="1"/>
  </cols>
  <sheetData>
    <row r="1" spans="2:16" ht="11.25" customHeight="1" hidden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2:16" ht="25.5" customHeight="1" hidden="1">
      <c r="B2" s="101" t="s">
        <v>170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6" ht="15.7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2:18" ht="38.25" customHeight="1">
      <c r="B4" s="102" t="s">
        <v>171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ht="12.75" customHeight="1"/>
    <row r="6" spans="1:25" ht="19.5" customHeight="1">
      <c r="A6" s="84" t="s">
        <v>91</v>
      </c>
      <c r="B6" s="80" t="s">
        <v>0</v>
      </c>
      <c r="C6" s="80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2</v>
      </c>
      <c r="I6" s="4" t="s">
        <v>2</v>
      </c>
      <c r="J6" s="61" t="s">
        <v>3</v>
      </c>
      <c r="K6" s="75"/>
      <c r="L6" s="76"/>
      <c r="M6" s="76"/>
      <c r="N6" s="76"/>
      <c r="O6" s="76"/>
      <c r="P6" s="76"/>
      <c r="Q6" s="104"/>
      <c r="R6" s="104"/>
      <c r="S6" s="105"/>
      <c r="T6" s="7"/>
      <c r="U6" s="7"/>
      <c r="V6" s="7"/>
      <c r="W6" s="7"/>
      <c r="X6" s="7"/>
      <c r="Y6" s="7"/>
    </row>
    <row r="7" spans="1:25" ht="15">
      <c r="A7" s="85"/>
      <c r="B7" s="80"/>
      <c r="C7" s="80"/>
      <c r="D7" s="80">
        <v>2014</v>
      </c>
      <c r="E7" s="80">
        <v>2015</v>
      </c>
      <c r="F7" s="80">
        <v>2016</v>
      </c>
      <c r="G7" s="80">
        <v>2018</v>
      </c>
      <c r="H7" s="80">
        <v>2020</v>
      </c>
      <c r="I7" s="80">
        <v>2021</v>
      </c>
      <c r="J7" s="62"/>
      <c r="K7" s="81">
        <v>2023</v>
      </c>
      <c r="L7" s="82"/>
      <c r="M7" s="83"/>
      <c r="N7" s="75">
        <v>2024</v>
      </c>
      <c r="O7" s="76"/>
      <c r="P7" s="77"/>
      <c r="Q7" s="75">
        <v>2025</v>
      </c>
      <c r="R7" s="76"/>
      <c r="S7" s="77"/>
      <c r="T7" s="75">
        <v>2023</v>
      </c>
      <c r="U7" s="76"/>
      <c r="V7" s="77"/>
      <c r="W7" s="75">
        <v>2024</v>
      </c>
      <c r="X7" s="76"/>
      <c r="Y7" s="77"/>
    </row>
    <row r="8" spans="1:25" ht="35.25" customHeight="1">
      <c r="A8" s="86"/>
      <c r="B8" s="80"/>
      <c r="C8" s="80"/>
      <c r="D8" s="80"/>
      <c r="E8" s="80"/>
      <c r="F8" s="80"/>
      <c r="G8" s="80"/>
      <c r="H8" s="80"/>
      <c r="I8" s="80"/>
      <c r="J8" s="4">
        <v>2022</v>
      </c>
      <c r="K8" s="25" t="s">
        <v>98</v>
      </c>
      <c r="L8" s="25" t="s">
        <v>99</v>
      </c>
      <c r="M8" s="25" t="s">
        <v>100</v>
      </c>
      <c r="N8" s="25" t="s">
        <v>98</v>
      </c>
      <c r="O8" s="25" t="s">
        <v>99</v>
      </c>
      <c r="P8" s="25" t="s">
        <v>100</v>
      </c>
      <c r="Q8" s="25" t="s">
        <v>98</v>
      </c>
      <c r="R8" s="25" t="s">
        <v>99</v>
      </c>
      <c r="S8" s="25" t="s">
        <v>100</v>
      </c>
      <c r="T8" s="25" t="s">
        <v>98</v>
      </c>
      <c r="U8" s="25" t="s">
        <v>99</v>
      </c>
      <c r="V8" s="25" t="s">
        <v>100</v>
      </c>
      <c r="W8" s="25" t="s">
        <v>98</v>
      </c>
      <c r="X8" s="25" t="s">
        <v>99</v>
      </c>
      <c r="Y8" s="25" t="s">
        <v>100</v>
      </c>
    </row>
    <row r="9" spans="1:25" ht="24.75" customHeight="1">
      <c r="A9" s="70" t="s">
        <v>5</v>
      </c>
      <c r="B9" s="71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">
      <c r="A10" s="65">
        <v>1</v>
      </c>
      <c r="B10" s="72" t="s">
        <v>42</v>
      </c>
      <c r="C10" s="2" t="s">
        <v>12</v>
      </c>
      <c r="D10" s="20">
        <v>12.367</v>
      </c>
      <c r="E10" s="20">
        <v>12.323</v>
      </c>
      <c r="F10" s="20">
        <v>12.215</v>
      </c>
      <c r="G10" s="20">
        <v>11.862</v>
      </c>
      <c r="H10" s="20">
        <v>11.7</v>
      </c>
      <c r="I10" s="20">
        <v>11.5</v>
      </c>
      <c r="J10" s="20">
        <v>11.6</v>
      </c>
      <c r="K10" s="20">
        <v>11.6</v>
      </c>
      <c r="L10" s="20">
        <v>11.61</v>
      </c>
      <c r="M10" s="42"/>
      <c r="N10" s="42">
        <v>11.61</v>
      </c>
      <c r="O10" s="42">
        <v>11.63</v>
      </c>
      <c r="P10" s="42"/>
      <c r="Q10" s="42">
        <v>11.63</v>
      </c>
      <c r="R10" s="42">
        <v>11.67</v>
      </c>
      <c r="S10" s="42"/>
      <c r="T10" s="42"/>
      <c r="U10" s="42"/>
      <c r="V10" s="42"/>
      <c r="W10" s="42"/>
      <c r="X10" s="42"/>
      <c r="Y10" s="42"/>
    </row>
    <row r="11" spans="1:25" ht="15">
      <c r="A11" s="65"/>
      <c r="B11" s="72"/>
      <c r="C11" s="2" t="s">
        <v>6</v>
      </c>
      <c r="D11" s="20">
        <v>99.5</v>
      </c>
      <c r="E11" s="20">
        <v>99.6</v>
      </c>
      <c r="F11" s="43">
        <f>F10/E10*100</f>
        <v>99.1235900348941</v>
      </c>
      <c r="G11" s="43">
        <f>G10/F10*100</f>
        <v>97.11011051985264</v>
      </c>
      <c r="H11" s="43">
        <f>H10/G10%</f>
        <v>98.63429438543247</v>
      </c>
      <c r="I11" s="43">
        <v>98.3</v>
      </c>
      <c r="J11" s="43">
        <f>J10/G10%</f>
        <v>97.79126622829202</v>
      </c>
      <c r="K11" s="64">
        <f>K10/J10%</f>
        <v>100</v>
      </c>
      <c r="L11" s="43">
        <f>L10/J10%</f>
        <v>100.08620689655173</v>
      </c>
      <c r="M11" s="43">
        <f aca="true" t="shared" si="0" ref="M11:R11">M10/J10%</f>
        <v>0</v>
      </c>
      <c r="N11" s="43">
        <f t="shared" si="0"/>
        <v>100.08620689655173</v>
      </c>
      <c r="O11" s="43">
        <f>O10/L10%</f>
        <v>100.17226528854437</v>
      </c>
      <c r="P11" s="43" t="e">
        <f t="shared" si="0"/>
        <v>#DIV/0!</v>
      </c>
      <c r="Q11" s="43">
        <f t="shared" si="0"/>
        <v>100.17226528854437</v>
      </c>
      <c r="R11" s="43">
        <f t="shared" si="0"/>
        <v>100.34393809114358</v>
      </c>
      <c r="S11" s="43"/>
      <c r="T11" s="43"/>
      <c r="U11" s="43"/>
      <c r="V11" s="43"/>
      <c r="W11" s="43"/>
      <c r="X11" s="43"/>
      <c r="Y11" s="43"/>
    </row>
    <row r="12" spans="1:25" ht="15">
      <c r="A12" s="65">
        <v>3</v>
      </c>
      <c r="B12" s="72" t="s">
        <v>14</v>
      </c>
      <c r="C12" s="2" t="s">
        <v>12</v>
      </c>
      <c r="D12" s="20">
        <v>0.167</v>
      </c>
      <c r="E12" s="20">
        <v>0.157</v>
      </c>
      <c r="F12" s="20">
        <v>0.182</v>
      </c>
      <c r="G12" s="20">
        <v>0.112</v>
      </c>
      <c r="H12" s="20">
        <v>0.096</v>
      </c>
      <c r="I12" s="20">
        <v>0.109</v>
      </c>
      <c r="J12" s="20">
        <v>0.115</v>
      </c>
      <c r="K12" s="20">
        <v>0.12</v>
      </c>
      <c r="L12" s="20">
        <v>0.123</v>
      </c>
      <c r="M12" s="42"/>
      <c r="N12" s="42">
        <v>0.128</v>
      </c>
      <c r="O12" s="42">
        <v>0.132</v>
      </c>
      <c r="P12" s="42"/>
      <c r="Q12" s="42">
        <v>0.138</v>
      </c>
      <c r="R12" s="42">
        <v>0.143</v>
      </c>
      <c r="S12" s="42"/>
      <c r="T12" s="42"/>
      <c r="U12" s="42"/>
      <c r="V12" s="42"/>
      <c r="W12" s="42"/>
      <c r="X12" s="42"/>
      <c r="Y12" s="42"/>
    </row>
    <row r="13" spans="1:25" ht="15">
      <c r="A13" s="65"/>
      <c r="B13" s="72"/>
      <c r="C13" s="2" t="s">
        <v>6</v>
      </c>
      <c r="D13" s="20">
        <v>84.3</v>
      </c>
      <c r="E13" s="20">
        <v>94</v>
      </c>
      <c r="F13" s="43">
        <f>F12/E12*100</f>
        <v>115.92356687898089</v>
      </c>
      <c r="G13" s="43">
        <f>G12/F12*100</f>
        <v>61.53846153846154</v>
      </c>
      <c r="H13" s="43">
        <v>117</v>
      </c>
      <c r="I13" s="43">
        <v>113.5</v>
      </c>
      <c r="J13" s="43">
        <f>J12/G12%</f>
        <v>102.67857142857142</v>
      </c>
      <c r="K13" s="43">
        <f>K12/J12%</f>
        <v>104.34782608695652</v>
      </c>
      <c r="L13" s="43">
        <f>L12/J12%</f>
        <v>106.95652173913044</v>
      </c>
      <c r="M13" s="43">
        <f aca="true" t="shared" si="1" ref="M13:R13">M12/J12%</f>
        <v>0</v>
      </c>
      <c r="N13" s="43">
        <f t="shared" si="1"/>
        <v>106.66666666666667</v>
      </c>
      <c r="O13" s="43">
        <f t="shared" si="1"/>
        <v>107.31707317073172</v>
      </c>
      <c r="P13" s="43" t="e">
        <f t="shared" si="1"/>
        <v>#DIV/0!</v>
      </c>
      <c r="Q13" s="43">
        <f t="shared" si="1"/>
        <v>107.8125</v>
      </c>
      <c r="R13" s="43">
        <f t="shared" si="1"/>
        <v>108.33333333333333</v>
      </c>
      <c r="S13" s="43">
        <f aca="true" t="shared" si="2" ref="S13:Y13">S12/R12%</f>
        <v>0</v>
      </c>
      <c r="T13" s="43" t="e">
        <f t="shared" si="2"/>
        <v>#DIV/0!</v>
      </c>
      <c r="U13" s="43" t="e">
        <f t="shared" si="2"/>
        <v>#DIV/0!</v>
      </c>
      <c r="V13" s="43" t="e">
        <f t="shared" si="2"/>
        <v>#DIV/0!</v>
      </c>
      <c r="W13" s="43" t="e">
        <f t="shared" si="2"/>
        <v>#DIV/0!</v>
      </c>
      <c r="X13" s="43" t="e">
        <f t="shared" si="2"/>
        <v>#DIV/0!</v>
      </c>
      <c r="Y13" s="43" t="e">
        <f t="shared" si="2"/>
        <v>#DIV/0!</v>
      </c>
    </row>
    <row r="14" spans="1:25" ht="40.5" customHeight="1">
      <c r="A14" s="2">
        <v>4</v>
      </c>
      <c r="B14" s="1" t="s">
        <v>46</v>
      </c>
      <c r="C14" s="2" t="s">
        <v>47</v>
      </c>
      <c r="D14" s="43">
        <f>D12/D10*1000</f>
        <v>13.50367914611466</v>
      </c>
      <c r="E14" s="43">
        <f>E12/E10*1000</f>
        <v>12.740404122372798</v>
      </c>
      <c r="F14" s="43">
        <f>F12/F10*1000</f>
        <v>14.899713467048711</v>
      </c>
      <c r="G14" s="43">
        <f>G12/G10*1000</f>
        <v>9.441915359973024</v>
      </c>
      <c r="H14" s="43">
        <f>H12/H10*1000</f>
        <v>8.205128205128204</v>
      </c>
      <c r="I14" s="43">
        <f aca="true" t="shared" si="3" ref="I14:R14">I12/I10*1000</f>
        <v>9.478260869565217</v>
      </c>
      <c r="J14" s="43">
        <f t="shared" si="3"/>
        <v>9.913793103448276</v>
      </c>
      <c r="K14" s="43">
        <f t="shared" si="3"/>
        <v>10.344827586206897</v>
      </c>
      <c r="L14" s="43">
        <f t="shared" si="3"/>
        <v>10.594315245478038</v>
      </c>
      <c r="M14" s="43" t="e">
        <f t="shared" si="3"/>
        <v>#DIV/0!</v>
      </c>
      <c r="N14" s="43">
        <f t="shared" si="3"/>
        <v>11.024978466838933</v>
      </c>
      <c r="O14" s="43">
        <f t="shared" si="3"/>
        <v>11.349957007738608</v>
      </c>
      <c r="P14" s="43" t="e">
        <f t="shared" si="3"/>
        <v>#DIV/0!</v>
      </c>
      <c r="Q14" s="43">
        <f t="shared" si="3"/>
        <v>11.865864144453997</v>
      </c>
      <c r="R14" s="43">
        <f t="shared" si="3"/>
        <v>12.253641816623821</v>
      </c>
      <c r="S14" s="43"/>
      <c r="T14" s="43"/>
      <c r="U14" s="43"/>
      <c r="V14" s="43"/>
      <c r="W14" s="43"/>
      <c r="X14" s="43"/>
      <c r="Y14" s="43"/>
    </row>
    <row r="15" spans="1:25" ht="15">
      <c r="A15" s="65">
        <v>5</v>
      </c>
      <c r="B15" s="72" t="s">
        <v>15</v>
      </c>
      <c r="C15" s="2" t="s">
        <v>12</v>
      </c>
      <c r="D15" s="20">
        <v>0.161</v>
      </c>
      <c r="E15" s="20">
        <v>0.171</v>
      </c>
      <c r="F15" s="20">
        <v>0.186</v>
      </c>
      <c r="G15" s="20">
        <v>0.142</v>
      </c>
      <c r="H15" s="20">
        <v>0.158</v>
      </c>
      <c r="I15" s="20">
        <v>0.175</v>
      </c>
      <c r="J15" s="20">
        <v>0.17</v>
      </c>
      <c r="K15" s="20">
        <v>0.15</v>
      </c>
      <c r="L15" s="20">
        <v>0.16</v>
      </c>
      <c r="M15" s="42"/>
      <c r="N15" s="42">
        <v>0.14</v>
      </c>
      <c r="O15" s="42">
        <v>0.15</v>
      </c>
      <c r="P15" s="42"/>
      <c r="Q15" s="42">
        <v>0.13</v>
      </c>
      <c r="R15" s="42">
        <v>0.14</v>
      </c>
      <c r="S15" s="42"/>
      <c r="T15" s="42"/>
      <c r="U15" s="42"/>
      <c r="V15" s="42"/>
      <c r="W15" s="42"/>
      <c r="X15" s="42"/>
      <c r="Y15" s="42"/>
    </row>
    <row r="16" spans="1:25" ht="15">
      <c r="A16" s="65"/>
      <c r="B16" s="72"/>
      <c r="C16" s="2" t="s">
        <v>6</v>
      </c>
      <c r="D16" s="20">
        <v>89</v>
      </c>
      <c r="E16" s="20">
        <v>106.4</v>
      </c>
      <c r="F16" s="43">
        <f>F15/E15*100</f>
        <v>108.77192982456138</v>
      </c>
      <c r="G16" s="43">
        <f>G15/F15*100</f>
        <v>76.34408602150538</v>
      </c>
      <c r="H16" s="43">
        <v>111.3</v>
      </c>
      <c r="I16" s="43">
        <v>110.8</v>
      </c>
      <c r="J16" s="43">
        <f>J15/G15%</f>
        <v>119.71830985915496</v>
      </c>
      <c r="K16" s="43">
        <f>K15/J15%</f>
        <v>88.23529411764704</v>
      </c>
      <c r="L16" s="43">
        <f>L15/J15%</f>
        <v>94.11764705882352</v>
      </c>
      <c r="M16" s="43">
        <f aca="true" t="shared" si="4" ref="M16:R16">M15/J15%</f>
        <v>0</v>
      </c>
      <c r="N16" s="43">
        <f t="shared" si="4"/>
        <v>93.33333333333334</v>
      </c>
      <c r="O16" s="43">
        <f t="shared" si="4"/>
        <v>93.74999999999999</v>
      </c>
      <c r="P16" s="43" t="e">
        <f t="shared" si="4"/>
        <v>#DIV/0!</v>
      </c>
      <c r="Q16" s="43">
        <f t="shared" si="4"/>
        <v>92.85714285714285</v>
      </c>
      <c r="R16" s="43">
        <f t="shared" si="4"/>
        <v>93.33333333333334</v>
      </c>
      <c r="S16" s="43"/>
      <c r="T16" s="43"/>
      <c r="U16" s="43"/>
      <c r="V16" s="43"/>
      <c r="W16" s="43"/>
      <c r="X16" s="43"/>
      <c r="Y16" s="43"/>
    </row>
    <row r="17" spans="1:25" ht="30">
      <c r="A17" s="2">
        <v>6</v>
      </c>
      <c r="B17" s="1" t="s">
        <v>48</v>
      </c>
      <c r="C17" s="2" t="s">
        <v>47</v>
      </c>
      <c r="D17" s="20">
        <v>13</v>
      </c>
      <c r="E17" s="20">
        <v>13.9</v>
      </c>
      <c r="F17" s="43">
        <f>F15/F10*1000</f>
        <v>15.227179697093737</v>
      </c>
      <c r="G17" s="43">
        <f>G15/G10*1000</f>
        <v>11.970999831394368</v>
      </c>
      <c r="H17" s="43">
        <f>H15/H10*1000</f>
        <v>13.504273504273506</v>
      </c>
      <c r="I17" s="43">
        <f aca="true" t="shared" si="5" ref="I17:R17">I15/I10*1000</f>
        <v>15.217391304347824</v>
      </c>
      <c r="J17" s="43">
        <f t="shared" si="5"/>
        <v>14.655172413793105</v>
      </c>
      <c r="K17" s="43">
        <f>K15/K10*1000</f>
        <v>12.931034482758621</v>
      </c>
      <c r="L17" s="43">
        <f>L15/L10*1000</f>
        <v>13.781223083548667</v>
      </c>
      <c r="M17" s="43" t="e">
        <f t="shared" si="5"/>
        <v>#DIV/0!</v>
      </c>
      <c r="N17" s="43">
        <f t="shared" si="5"/>
        <v>12.058570198105084</v>
      </c>
      <c r="O17" s="43">
        <f t="shared" si="5"/>
        <v>12.89767841788478</v>
      </c>
      <c r="P17" s="43" t="e">
        <f t="shared" si="5"/>
        <v>#DIV/0!</v>
      </c>
      <c r="Q17" s="43">
        <f t="shared" si="5"/>
        <v>11.17798796216681</v>
      </c>
      <c r="R17" s="43">
        <f t="shared" si="5"/>
        <v>11.996572407883464</v>
      </c>
      <c r="S17" s="43"/>
      <c r="T17" s="43"/>
      <c r="U17" s="43"/>
      <c r="V17" s="43"/>
      <c r="W17" s="43"/>
      <c r="X17" s="43"/>
      <c r="Y17" s="43"/>
    </row>
    <row r="18" spans="1:25" ht="15">
      <c r="A18" s="65">
        <v>7</v>
      </c>
      <c r="B18" s="72" t="s">
        <v>16</v>
      </c>
      <c r="C18" s="2" t="s">
        <v>12</v>
      </c>
      <c r="D18" s="20">
        <v>0.006</v>
      </c>
      <c r="E18" s="20">
        <v>-0.014</v>
      </c>
      <c r="F18" s="20">
        <f>F12-F15</f>
        <v>-0.0040000000000000036</v>
      </c>
      <c r="G18" s="20">
        <f>G12-G15</f>
        <v>-0.029999999999999985</v>
      </c>
      <c r="H18" s="20">
        <f>H12-H15</f>
        <v>-0.062</v>
      </c>
      <c r="I18" s="20">
        <f aca="true" t="shared" si="6" ref="I18:Q18">I12-I15</f>
        <v>-0.06599999999999999</v>
      </c>
      <c r="J18" s="20">
        <f t="shared" si="6"/>
        <v>-0.05500000000000001</v>
      </c>
      <c r="K18" s="20">
        <f t="shared" si="6"/>
        <v>-0.03</v>
      </c>
      <c r="L18" s="20">
        <f>L12-L15</f>
        <v>-0.037000000000000005</v>
      </c>
      <c r="M18" s="20">
        <f t="shared" si="6"/>
        <v>0</v>
      </c>
      <c r="N18" s="20">
        <f t="shared" si="6"/>
        <v>-0.01200000000000001</v>
      </c>
      <c r="O18" s="20">
        <f>O12-O15</f>
        <v>-0.017999999999999988</v>
      </c>
      <c r="P18" s="20">
        <f t="shared" si="6"/>
        <v>0</v>
      </c>
      <c r="Q18" s="20">
        <f t="shared" si="6"/>
        <v>0.008000000000000007</v>
      </c>
      <c r="R18" s="20">
        <f>R12-R15</f>
        <v>0.002999999999999975</v>
      </c>
      <c r="S18" s="20"/>
      <c r="T18" s="20"/>
      <c r="U18" s="20"/>
      <c r="V18" s="20"/>
      <c r="W18" s="20"/>
      <c r="X18" s="20"/>
      <c r="Y18" s="20"/>
    </row>
    <row r="19" spans="1:25" ht="15">
      <c r="A19" s="65"/>
      <c r="B19" s="72"/>
      <c r="C19" s="2" t="s">
        <v>6</v>
      </c>
      <c r="D19" s="20">
        <v>35.3</v>
      </c>
      <c r="E19" s="43">
        <f>E18/D18*100</f>
        <v>-233.33333333333334</v>
      </c>
      <c r="F19" s="43">
        <f>F18/E18*100</f>
        <v>28.571428571428598</v>
      </c>
      <c r="G19" s="43">
        <v>85</v>
      </c>
      <c r="H19" s="43">
        <v>206</v>
      </c>
      <c r="I19" s="43">
        <v>106.5</v>
      </c>
      <c r="J19" s="43">
        <f>J18/G18%</f>
        <v>183.33333333333343</v>
      </c>
      <c r="K19" s="43">
        <f aca="true" t="shared" si="7" ref="K19:Q19">K18/H18%</f>
        <v>48.387096774193544</v>
      </c>
      <c r="L19" s="43">
        <f>L18/J18%</f>
        <v>67.27272727272728</v>
      </c>
      <c r="M19" s="43">
        <f t="shared" si="7"/>
        <v>0</v>
      </c>
      <c r="N19" s="43">
        <f t="shared" si="7"/>
        <v>40.000000000000036</v>
      </c>
      <c r="O19" s="43">
        <f>O18/L18%</f>
        <v>48.64864864864861</v>
      </c>
      <c r="P19" s="43" t="e">
        <f t="shared" si="7"/>
        <v>#DIV/0!</v>
      </c>
      <c r="Q19" s="43">
        <f t="shared" si="7"/>
        <v>-66.66666666666666</v>
      </c>
      <c r="R19" s="43">
        <f>R18/O18%</f>
        <v>-16.66666666666654</v>
      </c>
      <c r="S19" s="43"/>
      <c r="T19" s="43"/>
      <c r="U19" s="43"/>
      <c r="V19" s="43"/>
      <c r="W19" s="43"/>
      <c r="X19" s="43"/>
      <c r="Y19" s="43"/>
    </row>
    <row r="20" spans="1:25" ht="30">
      <c r="A20" s="2">
        <v>8</v>
      </c>
      <c r="B20" s="1" t="s">
        <v>49</v>
      </c>
      <c r="C20" s="2" t="s">
        <v>47</v>
      </c>
      <c r="D20" s="20">
        <v>0.5</v>
      </c>
      <c r="E20" s="20">
        <v>-1.2</v>
      </c>
      <c r="F20" s="43">
        <f>F18/F10*1000</f>
        <v>-0.3274662300450269</v>
      </c>
      <c r="G20" s="43">
        <f>G18/G10*1000</f>
        <v>-2.5290844714213443</v>
      </c>
      <c r="H20" s="43">
        <f>H18/H10*1000</f>
        <v>-5.2991452991453</v>
      </c>
      <c r="I20" s="43">
        <f>I18/I10*1000</f>
        <v>-5.7391304347826075</v>
      </c>
      <c r="J20" s="43">
        <f aca="true" t="shared" si="8" ref="J20:R20">J18/J10*1000</f>
        <v>-4.741379310344828</v>
      </c>
      <c r="K20" s="43">
        <f t="shared" si="8"/>
        <v>-2.586206896551724</v>
      </c>
      <c r="L20" s="43">
        <f>L18/L10*1000</f>
        <v>-3.1869078380706295</v>
      </c>
      <c r="M20" s="43" t="e">
        <f t="shared" si="8"/>
        <v>#DIV/0!</v>
      </c>
      <c r="N20" s="43">
        <f t="shared" si="8"/>
        <v>-1.033591731266151</v>
      </c>
      <c r="O20" s="43">
        <f t="shared" si="8"/>
        <v>-1.5477214101461727</v>
      </c>
      <c r="P20" s="43" t="e">
        <f t="shared" si="8"/>
        <v>#DIV/0!</v>
      </c>
      <c r="Q20" s="43">
        <f t="shared" si="8"/>
        <v>0.6878761822871888</v>
      </c>
      <c r="R20" s="43">
        <f t="shared" si="8"/>
        <v>0.2570694087403578</v>
      </c>
      <c r="S20" s="43"/>
      <c r="T20" s="43"/>
      <c r="U20" s="43"/>
      <c r="V20" s="43"/>
      <c r="W20" s="43"/>
      <c r="X20" s="43"/>
      <c r="Y20" s="43"/>
    </row>
    <row r="21" spans="1:25" ht="15">
      <c r="A21" s="65">
        <v>9</v>
      </c>
      <c r="B21" s="72" t="s">
        <v>20</v>
      </c>
      <c r="C21" s="2" t="s">
        <v>12</v>
      </c>
      <c r="D21" s="20">
        <v>-0.042</v>
      </c>
      <c r="E21" s="20">
        <v>-0.037</v>
      </c>
      <c r="F21" s="44">
        <f>F16-F17</f>
        <v>93.54475012746765</v>
      </c>
      <c r="G21" s="44">
        <v>-0.112</v>
      </c>
      <c r="H21" s="44">
        <v>0.036</v>
      </c>
      <c r="I21" s="44">
        <v>0.207</v>
      </c>
      <c r="J21" s="44">
        <v>0.252</v>
      </c>
      <c r="K21" s="44">
        <v>0.234</v>
      </c>
      <c r="L21" s="44">
        <v>0.242</v>
      </c>
      <c r="M21" s="44"/>
      <c r="N21" s="44">
        <v>0.226</v>
      </c>
      <c r="O21" s="44">
        <v>0.23</v>
      </c>
      <c r="P21" s="44"/>
      <c r="Q21" s="44">
        <v>0.212</v>
      </c>
      <c r="R21" s="44">
        <v>0.218</v>
      </c>
      <c r="S21" s="44"/>
      <c r="T21" s="44"/>
      <c r="U21" s="44"/>
      <c r="V21" s="44"/>
      <c r="W21" s="44"/>
      <c r="X21" s="44"/>
      <c r="Y21" s="44"/>
    </row>
    <row r="22" spans="1:25" ht="60">
      <c r="A22" s="65"/>
      <c r="B22" s="72"/>
      <c r="C22" s="2" t="s">
        <v>6</v>
      </c>
      <c r="D22" s="42">
        <v>38.8</v>
      </c>
      <c r="E22" s="42">
        <v>88.1</v>
      </c>
      <c r="F22" s="45">
        <f>F21/E21*100</f>
        <v>-252823.64899315586</v>
      </c>
      <c r="G22" s="45" t="s">
        <v>169</v>
      </c>
      <c r="H22" s="45">
        <v>32</v>
      </c>
      <c r="I22" s="45" t="s">
        <v>169</v>
      </c>
      <c r="J22" s="45">
        <f>J21/G21%</f>
        <v>-224.99999999999997</v>
      </c>
      <c r="K22" s="45">
        <f>K21/J21%</f>
        <v>92.85714285714286</v>
      </c>
      <c r="L22" s="45">
        <f>L21/J21%</f>
        <v>96.03174603174602</v>
      </c>
      <c r="M22" s="45">
        <f aca="true" t="shared" si="9" ref="M22:R22">M21/J21%</f>
        <v>0</v>
      </c>
      <c r="N22" s="45">
        <f>N21/K21%</f>
        <v>96.58119658119658</v>
      </c>
      <c r="O22" s="45">
        <f t="shared" si="9"/>
        <v>95.0413223140496</v>
      </c>
      <c r="P22" s="45" t="e">
        <f t="shared" si="9"/>
        <v>#DIV/0!</v>
      </c>
      <c r="Q22" s="45">
        <f t="shared" si="9"/>
        <v>93.80530973451327</v>
      </c>
      <c r="R22" s="45">
        <f t="shared" si="9"/>
        <v>94.78260869565217</v>
      </c>
      <c r="S22" s="45"/>
      <c r="T22" s="45"/>
      <c r="U22" s="45"/>
      <c r="V22" s="45"/>
      <c r="W22" s="45"/>
      <c r="X22" s="45"/>
      <c r="Y22" s="45"/>
    </row>
    <row r="23" spans="1:25" ht="30">
      <c r="A23" s="2">
        <v>10</v>
      </c>
      <c r="B23" s="1" t="s">
        <v>50</v>
      </c>
      <c r="C23" s="2" t="s">
        <v>72</v>
      </c>
      <c r="D23" s="42">
        <v>-3.4</v>
      </c>
      <c r="E23" s="42">
        <v>-3</v>
      </c>
      <c r="F23" s="45">
        <v>-13.3</v>
      </c>
      <c r="G23" s="45">
        <v>-1.6</v>
      </c>
      <c r="H23" s="45">
        <f>H21/H10*1000</f>
        <v>3.076923076923077</v>
      </c>
      <c r="I23" s="45">
        <f aca="true" t="shared" si="10" ref="I23:Y23">I21/I10*1000</f>
        <v>18</v>
      </c>
      <c r="J23" s="45">
        <f>J21/J10*1000</f>
        <v>21.724137931034484</v>
      </c>
      <c r="K23" s="45">
        <f t="shared" si="10"/>
        <v>20.172413793103452</v>
      </c>
      <c r="L23" s="45">
        <f>L21/L10*1000</f>
        <v>20.844099913867353</v>
      </c>
      <c r="M23" s="45" t="e">
        <f t="shared" si="10"/>
        <v>#DIV/0!</v>
      </c>
      <c r="N23" s="45">
        <f t="shared" si="10"/>
        <v>19.46597760551249</v>
      </c>
      <c r="O23" s="45">
        <f>O21/O10*1000</f>
        <v>19.776440240756664</v>
      </c>
      <c r="P23" s="45" t="e">
        <f t="shared" si="10"/>
        <v>#DIV/0!</v>
      </c>
      <c r="Q23" s="45">
        <f t="shared" si="10"/>
        <v>18.22871883061049</v>
      </c>
      <c r="R23" s="45">
        <f t="shared" si="10"/>
        <v>18.680377035132818</v>
      </c>
      <c r="S23" s="45" t="e">
        <f t="shared" si="10"/>
        <v>#DIV/0!</v>
      </c>
      <c r="T23" s="45" t="e">
        <f t="shared" si="10"/>
        <v>#DIV/0!</v>
      </c>
      <c r="U23" s="45" t="e">
        <f t="shared" si="10"/>
        <v>#DIV/0!</v>
      </c>
      <c r="V23" s="45" t="e">
        <f t="shared" si="10"/>
        <v>#DIV/0!</v>
      </c>
      <c r="W23" s="45" t="e">
        <f t="shared" si="10"/>
        <v>#DIV/0!</v>
      </c>
      <c r="X23" s="45" t="e">
        <f t="shared" si="10"/>
        <v>#DIV/0!</v>
      </c>
      <c r="Y23" s="45" t="e">
        <f t="shared" si="10"/>
        <v>#DIV/0!</v>
      </c>
    </row>
    <row r="24" spans="1:25" ht="15">
      <c r="A24" s="66" t="s">
        <v>155</v>
      </c>
      <c r="B24" s="67"/>
      <c r="C24" s="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">
      <c r="A25" s="65">
        <v>11</v>
      </c>
      <c r="B25" s="72" t="s">
        <v>83</v>
      </c>
      <c r="C25" s="2" t="s">
        <v>39</v>
      </c>
      <c r="D25" s="20">
        <v>2549</v>
      </c>
      <c r="E25" s="20">
        <v>2128</v>
      </c>
      <c r="F25" s="20">
        <v>2065</v>
      </c>
      <c r="G25" s="20">
        <v>2099</v>
      </c>
      <c r="H25" s="20">
        <v>2100</v>
      </c>
      <c r="I25" s="20">
        <v>2040</v>
      </c>
      <c r="J25" s="20">
        <v>2045</v>
      </c>
      <c r="K25" s="20">
        <v>2050</v>
      </c>
      <c r="L25" s="20">
        <v>2081</v>
      </c>
      <c r="M25" s="20"/>
      <c r="N25" s="20">
        <v>2075</v>
      </c>
      <c r="O25" s="20">
        <v>2101</v>
      </c>
      <c r="P25" s="20"/>
      <c r="Q25" s="20">
        <v>2115</v>
      </c>
      <c r="R25" s="20">
        <v>2130</v>
      </c>
      <c r="S25" s="20"/>
      <c r="T25" s="20"/>
      <c r="U25" s="20"/>
      <c r="V25" s="20"/>
      <c r="W25" s="20"/>
      <c r="X25" s="20"/>
      <c r="Y25" s="20"/>
    </row>
    <row r="26" spans="1:25" ht="15">
      <c r="A26" s="65"/>
      <c r="B26" s="72"/>
      <c r="C26" s="2" t="s">
        <v>6</v>
      </c>
      <c r="D26" s="20">
        <v>100.2</v>
      </c>
      <c r="E26" s="20">
        <v>83.5</v>
      </c>
      <c r="F26" s="43">
        <f>F25/E25*100</f>
        <v>97.03947368421053</v>
      </c>
      <c r="G26" s="43">
        <f>G25/F25*100</f>
        <v>101.64648910411623</v>
      </c>
      <c r="H26" s="43">
        <f>H25/G25*100</f>
        <v>100.04764173415911</v>
      </c>
      <c r="I26" s="43">
        <v>97.1</v>
      </c>
      <c r="J26" s="43">
        <f>J25/I25%</f>
        <v>100.24509803921569</v>
      </c>
      <c r="K26" s="43">
        <f aca="true" t="shared" si="11" ref="K26:P26">K25/J25%</f>
        <v>100.24449877750611</v>
      </c>
      <c r="L26" s="43">
        <f t="shared" si="11"/>
        <v>101.51219512195122</v>
      </c>
      <c r="M26" s="43">
        <f t="shared" si="11"/>
        <v>0</v>
      </c>
      <c r="N26" s="43">
        <f>N25/K25%</f>
        <v>101.21951219512195</v>
      </c>
      <c r="O26" s="43">
        <f t="shared" si="11"/>
        <v>101.25301204819277</v>
      </c>
      <c r="P26" s="43">
        <f t="shared" si="11"/>
        <v>0</v>
      </c>
      <c r="Q26" s="43">
        <f>Q25/N25%</f>
        <v>101.92771084337349</v>
      </c>
      <c r="R26" s="43">
        <f>R25/O25%</f>
        <v>101.38029509757257</v>
      </c>
      <c r="S26" s="43"/>
      <c r="T26" s="43"/>
      <c r="U26" s="43"/>
      <c r="V26" s="43"/>
      <c r="W26" s="43"/>
      <c r="X26" s="43"/>
      <c r="Y26" s="43"/>
    </row>
    <row r="27" spans="1:25" ht="30">
      <c r="A27" s="2">
        <v>12</v>
      </c>
      <c r="B27" s="1" t="s">
        <v>85</v>
      </c>
      <c r="C27" s="2" t="s">
        <v>39</v>
      </c>
      <c r="D27" s="20">
        <v>960</v>
      </c>
      <c r="E27" s="20">
        <v>849</v>
      </c>
      <c r="F27" s="20">
        <v>915</v>
      </c>
      <c r="G27" s="20">
        <v>950</v>
      </c>
      <c r="H27" s="20">
        <v>770</v>
      </c>
      <c r="I27" s="20">
        <v>703</v>
      </c>
      <c r="J27" s="20">
        <v>703</v>
      </c>
      <c r="K27" s="20">
        <v>670</v>
      </c>
      <c r="L27" s="20">
        <v>691</v>
      </c>
      <c r="M27" s="20"/>
      <c r="N27" s="20">
        <v>670</v>
      </c>
      <c r="O27" s="20">
        <v>691</v>
      </c>
      <c r="P27" s="20"/>
      <c r="Q27" s="20">
        <v>670</v>
      </c>
      <c r="R27" s="20">
        <v>691</v>
      </c>
      <c r="S27" s="20"/>
      <c r="T27" s="20"/>
      <c r="U27" s="20"/>
      <c r="V27" s="20"/>
      <c r="W27" s="20"/>
      <c r="X27" s="20"/>
      <c r="Y27" s="20"/>
    </row>
    <row r="28" spans="1:25" ht="30">
      <c r="A28" s="22">
        <v>13</v>
      </c>
      <c r="B28" s="11" t="s">
        <v>40</v>
      </c>
      <c r="C28" s="2" t="s">
        <v>39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/>
      <c r="N28" s="20">
        <v>0</v>
      </c>
      <c r="O28" s="20">
        <v>0</v>
      </c>
      <c r="P28" s="20"/>
      <c r="Q28" s="20">
        <v>0</v>
      </c>
      <c r="R28" s="20">
        <v>0</v>
      </c>
      <c r="S28" s="20"/>
      <c r="T28" s="20"/>
      <c r="U28" s="20"/>
      <c r="V28" s="20"/>
      <c r="W28" s="20"/>
      <c r="X28" s="20"/>
      <c r="Y28" s="20"/>
    </row>
    <row r="29" spans="1:25" ht="30">
      <c r="A29" s="2">
        <v>14</v>
      </c>
      <c r="B29" s="1" t="s">
        <v>106</v>
      </c>
      <c r="C29" s="2" t="s">
        <v>61</v>
      </c>
      <c r="D29" s="42">
        <v>4265</v>
      </c>
      <c r="E29" s="42">
        <v>4228</v>
      </c>
      <c r="F29" s="42">
        <v>4103</v>
      </c>
      <c r="G29" s="42">
        <v>4099</v>
      </c>
      <c r="H29" s="42">
        <v>4118</v>
      </c>
      <c r="I29" s="42">
        <v>3346</v>
      </c>
      <c r="J29" s="42">
        <v>3350</v>
      </c>
      <c r="K29" s="42">
        <v>2815</v>
      </c>
      <c r="L29" s="42">
        <v>2827</v>
      </c>
      <c r="M29" s="42"/>
      <c r="N29" s="42">
        <v>2850</v>
      </c>
      <c r="O29" s="42">
        <v>2900</v>
      </c>
      <c r="P29" s="42"/>
      <c r="Q29" s="42">
        <v>2895</v>
      </c>
      <c r="R29" s="42">
        <v>2970</v>
      </c>
      <c r="S29" s="42"/>
      <c r="T29" s="42"/>
      <c r="U29" s="42"/>
      <c r="V29" s="42"/>
      <c r="W29" s="42"/>
      <c r="X29" s="42"/>
      <c r="Y29" s="42"/>
    </row>
    <row r="30" spans="1:25" ht="30">
      <c r="A30" s="2">
        <v>15</v>
      </c>
      <c r="B30" s="60" t="s">
        <v>63</v>
      </c>
      <c r="C30" s="2" t="s">
        <v>7</v>
      </c>
      <c r="D30" s="46">
        <f aca="true" t="shared" si="12" ref="D30:I30">D29/D34</f>
        <v>0.3989710009354537</v>
      </c>
      <c r="E30" s="46">
        <f t="shared" si="12"/>
        <v>0.3972564126656018</v>
      </c>
      <c r="F30" s="46">
        <f t="shared" si="12"/>
        <v>0.3870754716981132</v>
      </c>
      <c r="G30" s="46">
        <f t="shared" si="12"/>
        <v>0.3933781190019194</v>
      </c>
      <c r="H30" s="46">
        <f t="shared" si="12"/>
        <v>0.4071181413741967</v>
      </c>
      <c r="I30" s="46">
        <f t="shared" si="12"/>
        <v>0.34477073673364245</v>
      </c>
      <c r="J30" s="46">
        <f>J29/J34</f>
        <v>0.32875368007850836</v>
      </c>
      <c r="K30" s="46">
        <f>K29/K34</f>
        <v>0.3191609977324263</v>
      </c>
      <c r="L30" s="46">
        <f aca="true" t="shared" si="13" ref="L30:R30">L29/L34</f>
        <v>0.3195072332730561</v>
      </c>
      <c r="M30" s="46" t="e">
        <f t="shared" si="13"/>
        <v>#DIV/0!</v>
      </c>
      <c r="N30" s="46">
        <f t="shared" si="13"/>
        <v>0.3225806451612903</v>
      </c>
      <c r="O30" s="46">
        <f t="shared" si="13"/>
        <v>0.3274985883681536</v>
      </c>
      <c r="P30" s="46" t="e">
        <f t="shared" si="13"/>
        <v>#DIV/0!</v>
      </c>
      <c r="Q30" s="46">
        <f t="shared" si="13"/>
        <v>0.32638105975197296</v>
      </c>
      <c r="R30" s="46">
        <f t="shared" si="13"/>
        <v>0.33370786516853934</v>
      </c>
      <c r="S30" s="46" t="e">
        <f aca="true" t="shared" si="14" ref="S30:Y30">S29/S34</f>
        <v>#DIV/0!</v>
      </c>
      <c r="T30" s="46" t="e">
        <f t="shared" si="14"/>
        <v>#DIV/0!</v>
      </c>
      <c r="U30" s="46" t="e">
        <f t="shared" si="14"/>
        <v>#DIV/0!</v>
      </c>
      <c r="V30" s="46" t="e">
        <f t="shared" si="14"/>
        <v>#DIV/0!</v>
      </c>
      <c r="W30" s="46" t="e">
        <f t="shared" si="14"/>
        <v>#DIV/0!</v>
      </c>
      <c r="X30" s="46" t="e">
        <f t="shared" si="14"/>
        <v>#DIV/0!</v>
      </c>
      <c r="Y30" s="46" t="e">
        <f t="shared" si="14"/>
        <v>#DIV/0!</v>
      </c>
    </row>
    <row r="31" spans="1:25" ht="18" customHeight="1">
      <c r="A31" s="2">
        <v>16</v>
      </c>
      <c r="B31" s="1" t="s">
        <v>64</v>
      </c>
      <c r="C31" s="2" t="s">
        <v>65</v>
      </c>
      <c r="D31" s="42">
        <v>3606</v>
      </c>
      <c r="E31" s="42">
        <v>3147</v>
      </c>
      <c r="F31" s="42">
        <v>3720</v>
      </c>
      <c r="G31" s="42">
        <v>3020</v>
      </c>
      <c r="H31" s="42">
        <v>3592</v>
      </c>
      <c r="I31" s="42">
        <v>3429</v>
      </c>
      <c r="J31" s="42">
        <v>3600</v>
      </c>
      <c r="K31" s="42">
        <v>3820</v>
      </c>
      <c r="L31" s="42">
        <v>3834</v>
      </c>
      <c r="M31" s="42"/>
      <c r="N31" s="42">
        <v>3780</v>
      </c>
      <c r="O31" s="42">
        <v>3794</v>
      </c>
      <c r="P31" s="42"/>
      <c r="Q31" s="42">
        <v>3700</v>
      </c>
      <c r="R31" s="42">
        <v>3720</v>
      </c>
      <c r="S31" s="42"/>
      <c r="T31" s="42"/>
      <c r="U31" s="42"/>
      <c r="V31" s="42"/>
      <c r="W31" s="42"/>
      <c r="X31" s="42"/>
      <c r="Y31" s="42"/>
    </row>
    <row r="32" spans="1:25" ht="18" customHeight="1">
      <c r="A32" s="2">
        <v>17</v>
      </c>
      <c r="B32" s="1" t="s">
        <v>66</v>
      </c>
      <c r="C32" s="2" t="s">
        <v>39</v>
      </c>
      <c r="D32" s="42">
        <v>7756</v>
      </c>
      <c r="E32" s="42">
        <v>7269</v>
      </c>
      <c r="F32" s="42">
        <v>7807</v>
      </c>
      <c r="G32" s="42">
        <v>7270</v>
      </c>
      <c r="H32" s="42">
        <v>7102</v>
      </c>
      <c r="I32" s="42">
        <v>6775</v>
      </c>
      <c r="J32" s="42">
        <v>6283</v>
      </c>
      <c r="K32" s="42">
        <v>6300</v>
      </c>
      <c r="L32" s="42">
        <v>6380</v>
      </c>
      <c r="M32" s="42"/>
      <c r="N32" s="42">
        <v>6350</v>
      </c>
      <c r="O32" s="42">
        <v>6450</v>
      </c>
      <c r="P32" s="42"/>
      <c r="Q32" s="42">
        <v>6450</v>
      </c>
      <c r="R32" s="42">
        <v>6500</v>
      </c>
      <c r="S32" s="42"/>
      <c r="T32" s="42"/>
      <c r="U32" s="42"/>
      <c r="V32" s="42"/>
      <c r="W32" s="42"/>
      <c r="X32" s="42"/>
      <c r="Y32" s="42"/>
    </row>
    <row r="33" spans="1:25" ht="45">
      <c r="A33" s="2">
        <v>18</v>
      </c>
      <c r="B33" s="60" t="s">
        <v>67</v>
      </c>
      <c r="C33" s="2" t="s">
        <v>7</v>
      </c>
      <c r="D33" s="42">
        <v>54.9</v>
      </c>
      <c r="E33" s="46">
        <f aca="true" t="shared" si="15" ref="E33:J33">E29/E32</f>
        <v>0.5816480946485073</v>
      </c>
      <c r="F33" s="46">
        <f t="shared" si="15"/>
        <v>0.5255539900089663</v>
      </c>
      <c r="G33" s="46">
        <f t="shared" si="15"/>
        <v>0.5638239339752407</v>
      </c>
      <c r="H33" s="46">
        <f t="shared" si="15"/>
        <v>0.579836665727964</v>
      </c>
      <c r="I33" s="46">
        <f t="shared" si="15"/>
        <v>0.49387453874538745</v>
      </c>
      <c r="J33" s="46">
        <f t="shared" si="15"/>
        <v>0.5331847843386917</v>
      </c>
      <c r="K33" s="46">
        <f aca="true" t="shared" si="16" ref="K33:R33">K29/K32</f>
        <v>0.44682539682539685</v>
      </c>
      <c r="L33" s="46">
        <f t="shared" si="16"/>
        <v>0.44310344827586207</v>
      </c>
      <c r="M33" s="46" t="e">
        <f t="shared" si="16"/>
        <v>#DIV/0!</v>
      </c>
      <c r="N33" s="46">
        <f>N29/N32</f>
        <v>0.44881889763779526</v>
      </c>
      <c r="O33" s="46">
        <f t="shared" si="16"/>
        <v>0.4496124031007752</v>
      </c>
      <c r="P33" s="46" t="e">
        <f t="shared" si="16"/>
        <v>#DIV/0!</v>
      </c>
      <c r="Q33" s="46">
        <f t="shared" si="16"/>
        <v>0.44883720930232557</v>
      </c>
      <c r="R33" s="46">
        <f t="shared" si="16"/>
        <v>0.45692307692307693</v>
      </c>
      <c r="S33" s="46"/>
      <c r="T33" s="46"/>
      <c r="U33" s="46"/>
      <c r="V33" s="46"/>
      <c r="W33" s="46"/>
      <c r="X33" s="46"/>
      <c r="Y33" s="46"/>
    </row>
    <row r="34" spans="1:25" ht="39.75" customHeight="1">
      <c r="A34" s="2">
        <v>19</v>
      </c>
      <c r="B34" s="1" t="s">
        <v>69</v>
      </c>
      <c r="C34" s="2" t="s">
        <v>39</v>
      </c>
      <c r="D34" s="42">
        <v>10690</v>
      </c>
      <c r="E34" s="42">
        <v>10643</v>
      </c>
      <c r="F34" s="42">
        <v>10600</v>
      </c>
      <c r="G34" s="42">
        <v>10420</v>
      </c>
      <c r="H34" s="42">
        <v>10115</v>
      </c>
      <c r="I34" s="42">
        <v>9705</v>
      </c>
      <c r="J34" s="42">
        <v>10190</v>
      </c>
      <c r="K34" s="42">
        <v>8820</v>
      </c>
      <c r="L34" s="42">
        <v>8848</v>
      </c>
      <c r="M34" s="42"/>
      <c r="N34" s="42">
        <v>8835</v>
      </c>
      <c r="O34" s="42">
        <v>8855</v>
      </c>
      <c r="P34" s="42"/>
      <c r="Q34" s="42">
        <v>8870</v>
      </c>
      <c r="R34" s="42">
        <v>8900</v>
      </c>
      <c r="S34" s="42"/>
      <c r="T34" s="42"/>
      <c r="U34" s="42"/>
      <c r="V34" s="42"/>
      <c r="W34" s="42"/>
      <c r="X34" s="42"/>
      <c r="Y34" s="42"/>
    </row>
    <row r="35" spans="1:25" ht="30">
      <c r="A35" s="2">
        <v>20</v>
      </c>
      <c r="B35" s="1" t="s">
        <v>68</v>
      </c>
      <c r="C35" s="2" t="s">
        <v>39</v>
      </c>
      <c r="D35" s="42">
        <v>309</v>
      </c>
      <c r="E35" s="42">
        <v>297</v>
      </c>
      <c r="F35" s="42">
        <v>100</v>
      </c>
      <c r="G35" s="42">
        <v>75</v>
      </c>
      <c r="H35" s="42">
        <v>477</v>
      </c>
      <c r="I35" s="42">
        <v>475</v>
      </c>
      <c r="J35" s="42">
        <v>465</v>
      </c>
      <c r="K35" s="42">
        <v>300</v>
      </c>
      <c r="L35" s="42">
        <v>392</v>
      </c>
      <c r="M35" s="42"/>
      <c r="N35" s="42">
        <v>240</v>
      </c>
      <c r="O35" s="42">
        <v>280</v>
      </c>
      <c r="P35" s="42"/>
      <c r="Q35" s="42">
        <v>220</v>
      </c>
      <c r="R35" s="42">
        <v>272</v>
      </c>
      <c r="S35" s="42"/>
      <c r="T35" s="42"/>
      <c r="U35" s="42"/>
      <c r="V35" s="42"/>
      <c r="W35" s="42"/>
      <c r="X35" s="42"/>
      <c r="Y35" s="42"/>
    </row>
    <row r="36" spans="1:25" ht="45">
      <c r="A36" s="2">
        <v>21</v>
      </c>
      <c r="B36" s="1" t="s">
        <v>70</v>
      </c>
      <c r="C36" s="2" t="s">
        <v>7</v>
      </c>
      <c r="D36" s="42">
        <v>2.8</v>
      </c>
      <c r="E36" s="42">
        <v>2.7</v>
      </c>
      <c r="F36" s="45">
        <f aca="true" t="shared" si="17" ref="F36:K36">F35/F34*100</f>
        <v>0.9433962264150944</v>
      </c>
      <c r="G36" s="45">
        <f t="shared" si="17"/>
        <v>0.7197696737044146</v>
      </c>
      <c r="H36" s="45">
        <f t="shared" si="17"/>
        <v>4.715768660405339</v>
      </c>
      <c r="I36" s="45">
        <f t="shared" si="17"/>
        <v>4.894384337970119</v>
      </c>
      <c r="J36" s="45">
        <f t="shared" si="17"/>
        <v>4.563297350343474</v>
      </c>
      <c r="K36" s="45">
        <f t="shared" si="17"/>
        <v>3.4013605442176873</v>
      </c>
      <c r="L36" s="45">
        <f aca="true" t="shared" si="18" ref="L36:R36">L35/L34*100</f>
        <v>4.430379746835443</v>
      </c>
      <c r="M36" s="45" t="e">
        <f t="shared" si="18"/>
        <v>#DIV/0!</v>
      </c>
      <c r="N36" s="45">
        <f t="shared" si="18"/>
        <v>2.7164685908319184</v>
      </c>
      <c r="O36" s="45">
        <f t="shared" si="18"/>
        <v>3.1620553359683794</v>
      </c>
      <c r="P36" s="45" t="e">
        <f t="shared" si="18"/>
        <v>#DIV/0!</v>
      </c>
      <c r="Q36" s="45">
        <f t="shared" si="18"/>
        <v>2.480270574971815</v>
      </c>
      <c r="R36" s="45">
        <f t="shared" si="18"/>
        <v>3.0561797752808992</v>
      </c>
      <c r="S36" s="45">
        <v>1.5</v>
      </c>
      <c r="T36" s="45">
        <v>1.5</v>
      </c>
      <c r="U36" s="45">
        <v>1.5</v>
      </c>
      <c r="V36" s="45">
        <v>1.5</v>
      </c>
      <c r="W36" s="45">
        <v>1.5</v>
      </c>
      <c r="X36" s="45">
        <v>1.5</v>
      </c>
      <c r="Y36" s="45">
        <v>1.5</v>
      </c>
    </row>
    <row r="37" spans="1:25" ht="60">
      <c r="A37" s="17">
        <v>22</v>
      </c>
      <c r="B37" s="16" t="s">
        <v>90</v>
      </c>
      <c r="C37" s="17" t="s">
        <v>7</v>
      </c>
      <c r="D37" s="42">
        <v>7.5</v>
      </c>
      <c r="E37" s="42">
        <v>8</v>
      </c>
      <c r="F37" s="45">
        <f>F24/F32*100</f>
        <v>0</v>
      </c>
      <c r="G37" s="45">
        <f>G24/G32*100</f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/>
      <c r="N37" s="45">
        <v>0</v>
      </c>
      <c r="O37" s="45">
        <v>0</v>
      </c>
      <c r="P37" s="45"/>
      <c r="Q37" s="45">
        <v>0</v>
      </c>
      <c r="R37" s="45">
        <v>0</v>
      </c>
      <c r="S37" s="45"/>
      <c r="T37" s="45"/>
      <c r="U37" s="45"/>
      <c r="V37" s="45"/>
      <c r="W37" s="45"/>
      <c r="X37" s="45"/>
      <c r="Y37" s="45"/>
    </row>
    <row r="38" spans="1:25" ht="34.5" customHeight="1">
      <c r="A38" s="66" t="s">
        <v>157</v>
      </c>
      <c r="B38" s="67"/>
      <c r="C38" s="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34.5" customHeight="1">
      <c r="A39" s="52">
        <v>23</v>
      </c>
      <c r="B39" s="53" t="s">
        <v>102</v>
      </c>
      <c r="C39" s="2" t="s">
        <v>103</v>
      </c>
      <c r="D39" s="7"/>
      <c r="E39" s="7"/>
      <c r="F39" s="7"/>
      <c r="G39" s="5">
        <v>29</v>
      </c>
      <c r="H39" s="5">
        <v>28</v>
      </c>
      <c r="I39" s="5">
        <v>26</v>
      </c>
      <c r="J39" s="5">
        <v>10</v>
      </c>
      <c r="K39" s="5">
        <v>11</v>
      </c>
      <c r="L39" s="5">
        <v>12</v>
      </c>
      <c r="M39" s="5"/>
      <c r="N39" s="5">
        <v>13</v>
      </c>
      <c r="O39" s="5">
        <v>14</v>
      </c>
      <c r="P39" s="5"/>
      <c r="Q39" s="5">
        <v>17</v>
      </c>
      <c r="R39" s="5">
        <v>20</v>
      </c>
      <c r="S39" s="7"/>
      <c r="T39" s="7"/>
      <c r="U39" s="7"/>
      <c r="V39" s="7"/>
      <c r="W39" s="7"/>
      <c r="X39" s="7"/>
      <c r="Y39" s="7"/>
    </row>
    <row r="40" spans="1:25" ht="45.75" customHeight="1">
      <c r="A40" s="54">
        <v>24</v>
      </c>
      <c r="B40" s="1" t="s">
        <v>167</v>
      </c>
      <c r="C40" s="20" t="s">
        <v>103</v>
      </c>
      <c r="D40" s="7"/>
      <c r="E40" s="7"/>
      <c r="F40" s="7"/>
      <c r="G40" s="5">
        <v>183</v>
      </c>
      <c r="H40" s="5">
        <v>189</v>
      </c>
      <c r="I40" s="5">
        <v>118</v>
      </c>
      <c r="J40" s="5">
        <v>113</v>
      </c>
      <c r="K40" s="5">
        <v>114</v>
      </c>
      <c r="L40" s="5">
        <v>115</v>
      </c>
      <c r="M40" s="5"/>
      <c r="N40" s="5">
        <v>117</v>
      </c>
      <c r="O40" s="5">
        <v>118</v>
      </c>
      <c r="P40" s="5"/>
      <c r="Q40" s="5">
        <v>120</v>
      </c>
      <c r="R40" s="5">
        <v>125</v>
      </c>
      <c r="S40" s="7"/>
      <c r="T40" s="7"/>
      <c r="U40" s="7"/>
      <c r="V40" s="7"/>
      <c r="W40" s="7"/>
      <c r="X40" s="7"/>
      <c r="Y40" s="7"/>
    </row>
    <row r="41" spans="1:25" ht="45">
      <c r="A41" s="55">
        <v>25</v>
      </c>
      <c r="B41" s="1" t="s">
        <v>104</v>
      </c>
      <c r="C41" s="20" t="s">
        <v>39</v>
      </c>
      <c r="D41" s="20">
        <v>583</v>
      </c>
      <c r="E41" s="20">
        <v>580</v>
      </c>
      <c r="F41" s="20">
        <v>592</v>
      </c>
      <c r="G41" s="20">
        <v>615</v>
      </c>
      <c r="H41" s="20">
        <v>628</v>
      </c>
      <c r="I41" s="20">
        <v>352</v>
      </c>
      <c r="J41" s="20">
        <v>342</v>
      </c>
      <c r="K41" s="20">
        <v>350</v>
      </c>
      <c r="L41" s="20">
        <v>360</v>
      </c>
      <c r="M41" s="20"/>
      <c r="N41" s="20">
        <v>365</v>
      </c>
      <c r="O41" s="20">
        <v>370</v>
      </c>
      <c r="P41" s="20"/>
      <c r="Q41" s="20">
        <v>385</v>
      </c>
      <c r="R41" s="20">
        <v>400</v>
      </c>
      <c r="S41" s="20"/>
      <c r="T41" s="20"/>
      <c r="U41" s="20"/>
      <c r="V41" s="20"/>
      <c r="W41" s="20"/>
      <c r="X41" s="20"/>
      <c r="Y41" s="20"/>
    </row>
    <row r="42" spans="1:25" ht="21.75" customHeight="1">
      <c r="A42" s="89">
        <v>26</v>
      </c>
      <c r="B42" s="91" t="s">
        <v>141</v>
      </c>
      <c r="C42" s="57" t="s">
        <v>52</v>
      </c>
      <c r="D42" s="42">
        <v>328200</v>
      </c>
      <c r="E42" s="42">
        <v>356900</v>
      </c>
      <c r="F42" s="42">
        <v>442242</v>
      </c>
      <c r="G42" s="42">
        <v>321138</v>
      </c>
      <c r="H42" s="42">
        <v>363649.6</v>
      </c>
      <c r="I42" s="42">
        <v>377831.9</v>
      </c>
      <c r="J42" s="42">
        <v>349999.6</v>
      </c>
      <c r="K42" s="42">
        <v>384112.2</v>
      </c>
      <c r="L42" s="42">
        <v>391951.3</v>
      </c>
      <c r="M42" s="42"/>
      <c r="N42" s="42">
        <v>423317.9</v>
      </c>
      <c r="O42" s="42">
        <v>451548.9</v>
      </c>
      <c r="P42" s="42"/>
      <c r="Q42" s="42">
        <v>470257.2</v>
      </c>
      <c r="R42" s="42">
        <v>520833.9</v>
      </c>
      <c r="S42" s="42"/>
      <c r="T42" s="42"/>
      <c r="U42" s="42"/>
      <c r="V42" s="42"/>
      <c r="W42" s="42"/>
      <c r="X42" s="42"/>
      <c r="Y42" s="42"/>
    </row>
    <row r="43" spans="1:25" ht="36.75" customHeight="1">
      <c r="A43" s="90"/>
      <c r="B43" s="91"/>
      <c r="C43" s="2" t="s">
        <v>6</v>
      </c>
      <c r="D43" s="42">
        <v>102.5</v>
      </c>
      <c r="E43" s="42">
        <v>108.7</v>
      </c>
      <c r="F43" s="42">
        <v>124</v>
      </c>
      <c r="G43" s="45">
        <f>G42/F42*100</f>
        <v>72.61589808295005</v>
      </c>
      <c r="H43" s="45">
        <f>H42/G42*100</f>
        <v>113.23779808057594</v>
      </c>
      <c r="I43" s="45">
        <v>103.9</v>
      </c>
      <c r="J43" s="45">
        <f>J42/I42*100</f>
        <v>92.63368180399802</v>
      </c>
      <c r="K43" s="45">
        <f>K42/J42*100</f>
        <v>109.74646828167805</v>
      </c>
      <c r="L43" s="45">
        <f>L42/J42*100</f>
        <v>111.98621369852995</v>
      </c>
      <c r="M43" s="45">
        <f>M42/L42*100</f>
        <v>0</v>
      </c>
      <c r="N43" s="45">
        <f>N42/K42*100</f>
        <v>110.20683539861531</v>
      </c>
      <c r="O43" s="45">
        <f>O42/L42*100</f>
        <v>115.20535842080382</v>
      </c>
      <c r="P43" s="45">
        <f>P42/O42*100</f>
        <v>0</v>
      </c>
      <c r="Q43" s="45">
        <f>Q42/N42*100</f>
        <v>111.08842786945696</v>
      </c>
      <c r="R43" s="45">
        <f>R42/O42*100</f>
        <v>115.34385312421311</v>
      </c>
      <c r="S43" s="42"/>
      <c r="T43" s="42"/>
      <c r="U43" s="42"/>
      <c r="V43" s="42"/>
      <c r="W43" s="42"/>
      <c r="X43" s="42"/>
      <c r="Y43" s="42"/>
    </row>
    <row r="44" spans="1:25" ht="30" customHeight="1">
      <c r="A44" s="68" t="s">
        <v>158</v>
      </c>
      <c r="B44" s="69"/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">
      <c r="A45" s="2">
        <v>28</v>
      </c>
      <c r="B45" s="1" t="s">
        <v>51</v>
      </c>
      <c r="C45" s="2" t="s">
        <v>52</v>
      </c>
      <c r="D45" s="42">
        <v>1504140.8</v>
      </c>
      <c r="E45" s="42">
        <v>1622303</v>
      </c>
      <c r="F45" s="42">
        <v>1644779.9</v>
      </c>
      <c r="G45" s="42">
        <v>1859374</v>
      </c>
      <c r="H45" s="42">
        <v>1846561</v>
      </c>
      <c r="I45" s="42">
        <v>1865026</v>
      </c>
      <c r="J45" s="42">
        <v>1902326</v>
      </c>
      <c r="K45" s="42">
        <v>1640849</v>
      </c>
      <c r="L45" s="5">
        <v>1674336</v>
      </c>
      <c r="M45" s="42"/>
      <c r="N45" s="45">
        <v>1795098</v>
      </c>
      <c r="O45" s="42">
        <v>1831733</v>
      </c>
      <c r="P45" s="42"/>
      <c r="Q45" s="45">
        <v>1951234</v>
      </c>
      <c r="R45" s="45">
        <v>1991056</v>
      </c>
      <c r="S45" s="42"/>
      <c r="T45" s="42"/>
      <c r="U45" s="42"/>
      <c r="V45" s="42"/>
      <c r="W45" s="42"/>
      <c r="X45" s="42"/>
      <c r="Y45" s="42"/>
    </row>
    <row r="46" spans="1:25" ht="15">
      <c r="A46" s="2">
        <v>30</v>
      </c>
      <c r="B46" s="1" t="s">
        <v>55</v>
      </c>
      <c r="C46" s="2" t="s">
        <v>21</v>
      </c>
      <c r="D46" s="45">
        <f>D45/D10/12</f>
        <v>10135.446483922266</v>
      </c>
      <c r="E46" s="45">
        <f>E45/E10/12</f>
        <v>10970.698423003056</v>
      </c>
      <c r="F46" s="45">
        <f>F45/F10/12</f>
        <v>11221.03902305908</v>
      </c>
      <c r="G46" s="45">
        <f>G45/G10/12</f>
        <v>13062.538638790536</v>
      </c>
      <c r="H46" s="45">
        <v>13152.1</v>
      </c>
      <c r="I46" s="45">
        <f>I45/I10/12</f>
        <v>13514.68115942029</v>
      </c>
      <c r="J46" s="45">
        <f aca="true" t="shared" si="19" ref="J46:R46">J45/J10/12</f>
        <v>13666.135057471265</v>
      </c>
      <c r="K46" s="45">
        <f t="shared" si="19"/>
        <v>11787.708333333334</v>
      </c>
      <c r="L46" s="45">
        <f t="shared" si="19"/>
        <v>12017.915590008613</v>
      </c>
      <c r="M46" s="45" t="e">
        <f t="shared" si="19"/>
        <v>#DIV/0!</v>
      </c>
      <c r="N46" s="45">
        <f t="shared" si="19"/>
        <v>12884.711455641687</v>
      </c>
      <c r="O46" s="45">
        <f t="shared" si="19"/>
        <v>13125.057323015191</v>
      </c>
      <c r="P46" s="45" t="e">
        <f t="shared" si="19"/>
        <v>#DIV/0!</v>
      </c>
      <c r="Q46" s="45">
        <f t="shared" si="19"/>
        <v>13981.327027801663</v>
      </c>
      <c r="R46" s="45">
        <f t="shared" si="19"/>
        <v>14217.766352470722</v>
      </c>
      <c r="S46" s="45"/>
      <c r="T46" s="45"/>
      <c r="U46" s="45"/>
      <c r="V46" s="45"/>
      <c r="W46" s="45"/>
      <c r="X46" s="45"/>
      <c r="Y46" s="45"/>
    </row>
    <row r="47" spans="1:25" ht="15">
      <c r="A47" s="65">
        <v>31</v>
      </c>
      <c r="B47" s="72" t="s">
        <v>84</v>
      </c>
      <c r="C47" s="2" t="s">
        <v>52</v>
      </c>
      <c r="D47" s="42">
        <v>1066711</v>
      </c>
      <c r="E47" s="42">
        <v>971395</v>
      </c>
      <c r="F47" s="42">
        <v>1071862.9</v>
      </c>
      <c r="G47" s="42">
        <v>1209756</v>
      </c>
      <c r="H47" s="42">
        <v>1301382.1</v>
      </c>
      <c r="I47" s="42">
        <v>1437800</v>
      </c>
      <c r="J47" s="42">
        <v>1542700</v>
      </c>
      <c r="K47" s="42">
        <v>1533504</v>
      </c>
      <c r="L47" s="5">
        <v>1564800</v>
      </c>
      <c r="M47" s="42"/>
      <c r="N47" s="56">
        <v>1677662</v>
      </c>
      <c r="O47" s="45">
        <v>1711900</v>
      </c>
      <c r="P47" s="42"/>
      <c r="Q47" s="56">
        <v>1823584</v>
      </c>
      <c r="R47" s="45">
        <v>1860800</v>
      </c>
      <c r="S47" s="42"/>
      <c r="T47" s="42"/>
      <c r="U47" s="45"/>
      <c r="V47" s="42"/>
      <c r="W47" s="42"/>
      <c r="X47" s="45"/>
      <c r="Y47" s="42"/>
    </row>
    <row r="48" spans="1:25" ht="15">
      <c r="A48" s="65"/>
      <c r="B48" s="72"/>
      <c r="C48" s="2" t="s">
        <v>6</v>
      </c>
      <c r="D48" s="42">
        <v>115.1</v>
      </c>
      <c r="E48" s="42">
        <v>91.1</v>
      </c>
      <c r="F48" s="45">
        <f>F47/E47*100</f>
        <v>110.3426412530433</v>
      </c>
      <c r="G48" s="45">
        <f>G47/F47*100</f>
        <v>112.8648076167204</v>
      </c>
      <c r="H48" s="45">
        <v>99.2</v>
      </c>
      <c r="I48" s="45">
        <f>I47/H47*100</f>
        <v>110.48254006259958</v>
      </c>
      <c r="J48" s="45">
        <f>J47/I47*100</f>
        <v>107.29586868827374</v>
      </c>
      <c r="K48" s="45">
        <f>K47/J47*100</f>
        <v>99.40390224930317</v>
      </c>
      <c r="L48" s="45">
        <f>L47/J47*100</f>
        <v>101.43255331561546</v>
      </c>
      <c r="M48" s="45">
        <f>M47/L47*100</f>
        <v>0</v>
      </c>
      <c r="N48" s="45">
        <f>N47/K47*100</f>
        <v>109.40056237218813</v>
      </c>
      <c r="O48" s="45">
        <f>O47/L47*100</f>
        <v>109.40056237218813</v>
      </c>
      <c r="P48" s="45">
        <f>P47/O47*100</f>
        <v>0</v>
      </c>
      <c r="Q48" s="45">
        <f>Q47/N47*100</f>
        <v>108.69793796366609</v>
      </c>
      <c r="R48" s="45">
        <f>R47/O47*100</f>
        <v>108.69793796366609</v>
      </c>
      <c r="S48" s="45"/>
      <c r="T48" s="45"/>
      <c r="U48" s="45"/>
      <c r="V48" s="45"/>
      <c r="W48" s="45"/>
      <c r="X48" s="45"/>
      <c r="Y48" s="45"/>
    </row>
    <row r="49" spans="1:25" ht="30">
      <c r="A49" s="2">
        <v>35</v>
      </c>
      <c r="B49" s="1" t="s">
        <v>82</v>
      </c>
      <c r="C49" s="2" t="s">
        <v>59</v>
      </c>
      <c r="D49" s="42">
        <v>30.8</v>
      </c>
      <c r="E49" s="42">
        <v>20.4</v>
      </c>
      <c r="F49" s="42">
        <v>21.3</v>
      </c>
      <c r="G49" s="42">
        <v>21.1</v>
      </c>
      <c r="H49" s="42">
        <v>17</v>
      </c>
      <c r="I49" s="42">
        <v>18.1</v>
      </c>
      <c r="J49" s="42">
        <v>17.6</v>
      </c>
      <c r="K49" s="42">
        <v>16</v>
      </c>
      <c r="L49" s="5">
        <v>17.1</v>
      </c>
      <c r="M49" s="42"/>
      <c r="N49" s="42">
        <v>16.7</v>
      </c>
      <c r="O49" s="42">
        <v>17</v>
      </c>
      <c r="P49" s="42"/>
      <c r="Q49" s="42">
        <v>16</v>
      </c>
      <c r="R49" s="42">
        <v>16.8</v>
      </c>
      <c r="S49" s="42"/>
      <c r="T49" s="42"/>
      <c r="U49" s="42"/>
      <c r="V49" s="42"/>
      <c r="W49" s="42"/>
      <c r="X49" s="42"/>
      <c r="Y49" s="42"/>
    </row>
    <row r="50" spans="1:25" ht="19.5" customHeight="1">
      <c r="A50" s="65">
        <v>36</v>
      </c>
      <c r="B50" s="72" t="s">
        <v>168</v>
      </c>
      <c r="C50" s="2" t="s">
        <v>13</v>
      </c>
      <c r="D50" s="20">
        <v>34873.5</v>
      </c>
      <c r="E50" s="20">
        <v>38040.2</v>
      </c>
      <c r="F50" s="20">
        <v>43255.2</v>
      </c>
      <c r="G50" s="20">
        <v>48029.1</v>
      </c>
      <c r="H50" s="20">
        <v>48990.3</v>
      </c>
      <c r="I50" s="20">
        <v>49970</v>
      </c>
      <c r="J50" s="20">
        <v>50372</v>
      </c>
      <c r="K50" s="20">
        <v>50390</v>
      </c>
      <c r="L50" s="5">
        <v>50425</v>
      </c>
      <c r="M50" s="20"/>
      <c r="N50" s="20">
        <v>51200</v>
      </c>
      <c r="O50" s="20">
        <v>51433</v>
      </c>
      <c r="P50" s="20"/>
      <c r="Q50" s="20">
        <v>52200</v>
      </c>
      <c r="R50" s="20">
        <v>52461.6</v>
      </c>
      <c r="S50" s="20"/>
      <c r="T50" s="20"/>
      <c r="U50" s="20"/>
      <c r="V50" s="20"/>
      <c r="W50" s="20"/>
      <c r="X50" s="20"/>
      <c r="Y50" s="20"/>
    </row>
    <row r="51" spans="1:25" ht="15">
      <c r="A51" s="65"/>
      <c r="B51" s="72"/>
      <c r="C51" s="2" t="s">
        <v>6</v>
      </c>
      <c r="D51" s="20">
        <v>114.9</v>
      </c>
      <c r="E51" s="20">
        <v>109.1</v>
      </c>
      <c r="F51" s="43">
        <f>F50/E50*100</f>
        <v>113.7091813397406</v>
      </c>
      <c r="G51" s="43">
        <v>112.2</v>
      </c>
      <c r="H51" s="43">
        <v>100</v>
      </c>
      <c r="I51" s="43">
        <f>I50/H50*100</f>
        <v>101.99978363063708</v>
      </c>
      <c r="J51" s="43">
        <f>J50/I50*100</f>
        <v>100.80448268961378</v>
      </c>
      <c r="K51" s="43">
        <f aca="true" t="shared" si="20" ref="K51:R51">K50/J50*100</f>
        <v>100.03573413801318</v>
      </c>
      <c r="L51" s="43">
        <f>L50/K50*100</f>
        <v>100.06945822583846</v>
      </c>
      <c r="M51" s="43">
        <f t="shared" si="20"/>
        <v>0</v>
      </c>
      <c r="N51" s="43">
        <f>N50/K50*100</f>
        <v>101.6074617979758</v>
      </c>
      <c r="O51" s="43">
        <f t="shared" si="20"/>
        <v>100.45507812500001</v>
      </c>
      <c r="P51" s="43">
        <f t="shared" si="20"/>
        <v>0</v>
      </c>
      <c r="Q51" s="43">
        <f>Q50/N50*100</f>
        <v>101.953125</v>
      </c>
      <c r="R51" s="43">
        <f t="shared" si="20"/>
        <v>100.50114942528737</v>
      </c>
      <c r="S51" s="43"/>
      <c r="T51" s="43"/>
      <c r="U51" s="43"/>
      <c r="V51" s="43"/>
      <c r="W51" s="43"/>
      <c r="X51" s="43"/>
      <c r="Y51" s="43"/>
    </row>
    <row r="52" spans="1:25" ht="30.75" customHeight="1">
      <c r="A52" s="70" t="s">
        <v>92</v>
      </c>
      <c r="B52" s="71"/>
      <c r="C52" s="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8.75" customHeight="1">
      <c r="A53" s="65">
        <v>37</v>
      </c>
      <c r="B53" s="72" t="s">
        <v>142</v>
      </c>
      <c r="C53" s="2" t="s">
        <v>28</v>
      </c>
      <c r="D53" s="42">
        <v>47.3</v>
      </c>
      <c r="E53" s="42">
        <v>39.7</v>
      </c>
      <c r="F53" s="42">
        <v>52.1</v>
      </c>
      <c r="G53" s="42">
        <v>53.9</v>
      </c>
      <c r="H53" s="45">
        <v>54</v>
      </c>
      <c r="I53" s="45">
        <f>H53*105.6%</f>
        <v>57.024</v>
      </c>
      <c r="J53" s="45">
        <v>35.5</v>
      </c>
      <c r="K53" s="42">
        <v>37</v>
      </c>
      <c r="L53" s="5">
        <v>39.1</v>
      </c>
      <c r="M53" s="42"/>
      <c r="N53" s="42">
        <v>40</v>
      </c>
      <c r="O53" s="56">
        <v>41.1</v>
      </c>
      <c r="P53" s="42"/>
      <c r="Q53" s="42">
        <v>41</v>
      </c>
      <c r="R53" s="56">
        <v>42.8</v>
      </c>
      <c r="S53" s="42"/>
      <c r="T53" s="42"/>
      <c r="U53" s="42"/>
      <c r="V53" s="42"/>
      <c r="W53" s="42"/>
      <c r="X53" s="42"/>
      <c r="Y53" s="42"/>
    </row>
    <row r="54" spans="1:25" ht="30.75" customHeight="1">
      <c r="A54" s="65"/>
      <c r="B54" s="72"/>
      <c r="C54" s="5" t="s">
        <v>23</v>
      </c>
      <c r="D54" s="42">
        <v>97.2</v>
      </c>
      <c r="E54" s="42">
        <v>70.7</v>
      </c>
      <c r="F54" s="42">
        <v>122.3</v>
      </c>
      <c r="G54" s="45">
        <v>58.2</v>
      </c>
      <c r="H54" s="45">
        <v>95.2</v>
      </c>
      <c r="I54" s="45">
        <f>I53/H53*100/105.6*100</f>
        <v>100.00000000000003</v>
      </c>
      <c r="J54" s="45">
        <f>J53/I53%</f>
        <v>62.254489337822676</v>
      </c>
      <c r="K54" s="45">
        <f aca="true" t="shared" si="21" ref="K54:P54">K53/J53%</f>
        <v>104.22535211267606</v>
      </c>
      <c r="L54" s="45">
        <f>L53/J53%</f>
        <v>110.14084507042254</v>
      </c>
      <c r="M54" s="45">
        <f t="shared" si="21"/>
        <v>0</v>
      </c>
      <c r="N54" s="45">
        <f>N53/K53%</f>
        <v>108.10810810810811</v>
      </c>
      <c r="O54" s="45">
        <f>O53/L53%</f>
        <v>105.1150895140665</v>
      </c>
      <c r="P54" s="45">
        <f t="shared" si="21"/>
        <v>0</v>
      </c>
      <c r="Q54" s="45">
        <f>Q53/N53%</f>
        <v>102.5</v>
      </c>
      <c r="R54" s="45">
        <f>R53/O53%</f>
        <v>104.13625304136252</v>
      </c>
      <c r="S54" s="45"/>
      <c r="T54" s="45"/>
      <c r="U54" s="45"/>
      <c r="V54" s="45"/>
      <c r="W54" s="45"/>
      <c r="X54" s="45"/>
      <c r="Y54" s="45"/>
    </row>
    <row r="55" spans="1:25" ht="18.75" customHeight="1">
      <c r="A55" s="2">
        <v>39</v>
      </c>
      <c r="B55" s="1" t="s">
        <v>11</v>
      </c>
      <c r="C55" s="2" t="s">
        <v>7</v>
      </c>
      <c r="D55" s="42">
        <v>111.2</v>
      </c>
      <c r="E55" s="42">
        <v>114.3</v>
      </c>
      <c r="F55" s="42">
        <v>105</v>
      </c>
      <c r="G55" s="42">
        <v>102.5</v>
      </c>
      <c r="H55" s="47">
        <v>104</v>
      </c>
      <c r="I55" s="47">
        <v>108.4</v>
      </c>
      <c r="J55" s="48">
        <v>117.5</v>
      </c>
      <c r="K55" s="48">
        <v>105.4</v>
      </c>
      <c r="L55" s="5">
        <v>106.1</v>
      </c>
      <c r="M55" s="48"/>
      <c r="N55" s="48">
        <v>103.7</v>
      </c>
      <c r="O55" s="48">
        <v>104</v>
      </c>
      <c r="P55" s="48"/>
      <c r="Q55" s="48">
        <v>104</v>
      </c>
      <c r="R55" s="48">
        <v>104</v>
      </c>
      <c r="S55" s="48"/>
      <c r="T55" s="48"/>
      <c r="U55" s="48"/>
      <c r="V55" s="48"/>
      <c r="W55" s="48"/>
      <c r="X55" s="48"/>
      <c r="Y55" s="48"/>
    </row>
    <row r="56" spans="1:25" ht="18.75" customHeight="1">
      <c r="A56" s="65">
        <v>40</v>
      </c>
      <c r="B56" s="92" t="s">
        <v>22</v>
      </c>
      <c r="C56" s="2" t="s">
        <v>28</v>
      </c>
      <c r="D56" s="42">
        <v>412.3</v>
      </c>
      <c r="E56" s="42">
        <v>1.9</v>
      </c>
      <c r="F56" s="42">
        <v>1.7</v>
      </c>
      <c r="G56" s="42">
        <v>22.2</v>
      </c>
      <c r="H56" s="42">
        <v>27</v>
      </c>
      <c r="I56" s="42">
        <v>29</v>
      </c>
      <c r="J56" s="42">
        <v>23.1</v>
      </c>
      <c r="K56" s="42">
        <v>23.9</v>
      </c>
      <c r="L56" s="5">
        <v>24.6</v>
      </c>
      <c r="M56" s="42"/>
      <c r="N56" s="42">
        <v>24</v>
      </c>
      <c r="O56" s="42">
        <v>25.7</v>
      </c>
      <c r="P56" s="42"/>
      <c r="Q56" s="42">
        <v>25.3</v>
      </c>
      <c r="R56" s="42">
        <v>26.8</v>
      </c>
      <c r="S56" s="42"/>
      <c r="T56" s="42"/>
      <c r="U56" s="42"/>
      <c r="V56" s="42"/>
      <c r="W56" s="42"/>
      <c r="X56" s="42"/>
      <c r="Y56" s="42"/>
    </row>
    <row r="57" spans="1:25" ht="30.75" customHeight="1">
      <c r="A57" s="65"/>
      <c r="B57" s="92"/>
      <c r="C57" s="5" t="s">
        <v>41</v>
      </c>
      <c r="D57" s="42">
        <v>111.8</v>
      </c>
      <c r="E57" s="42">
        <v>0.4</v>
      </c>
      <c r="F57" s="42">
        <v>85.3</v>
      </c>
      <c r="G57" s="45">
        <v>70</v>
      </c>
      <c r="H57" s="45">
        <v>115.1</v>
      </c>
      <c r="I57" s="45">
        <f>I56/H56%</f>
        <v>107.4074074074074</v>
      </c>
      <c r="J57" s="45">
        <f>J56/I56%</f>
        <v>79.65517241379311</v>
      </c>
      <c r="K57" s="45">
        <f aca="true" t="shared" si="22" ref="K57:P57">K56/J56%</f>
        <v>103.46320346320346</v>
      </c>
      <c r="L57" s="45">
        <f>L56/J56%</f>
        <v>106.4935064935065</v>
      </c>
      <c r="M57" s="45">
        <f t="shared" si="22"/>
        <v>0</v>
      </c>
      <c r="N57" s="45">
        <f>N56/K56%</f>
        <v>100.41841004184101</v>
      </c>
      <c r="O57" s="45">
        <f>O56/L56%</f>
        <v>104.47154471544714</v>
      </c>
      <c r="P57" s="45">
        <f t="shared" si="22"/>
        <v>0</v>
      </c>
      <c r="Q57" s="45">
        <f>Q56/N56%</f>
        <v>105.41666666666667</v>
      </c>
      <c r="R57" s="45">
        <f>R56/O56%</f>
        <v>104.28015564202335</v>
      </c>
      <c r="S57" s="45"/>
      <c r="T57" s="45"/>
      <c r="U57" s="45"/>
      <c r="V57" s="45"/>
      <c r="W57" s="45"/>
      <c r="X57" s="45"/>
      <c r="Y57" s="45"/>
    </row>
    <row r="58" spans="1:25" ht="30.75" customHeight="1">
      <c r="A58" s="78" t="s">
        <v>93</v>
      </c>
      <c r="B58" s="79"/>
      <c r="C58" s="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24" customHeight="1">
      <c r="A59" s="95">
        <v>41</v>
      </c>
      <c r="B59" s="92" t="s">
        <v>156</v>
      </c>
      <c r="C59" s="20" t="s">
        <v>28</v>
      </c>
      <c r="D59" s="42">
        <v>3430</v>
      </c>
      <c r="E59" s="42">
        <v>3786.46</v>
      </c>
      <c r="F59" s="42">
        <v>3964.14</v>
      </c>
      <c r="G59" s="42">
        <f>G62+G64+G66+G68</f>
        <v>4411.5199999999995</v>
      </c>
      <c r="H59" s="42">
        <f>H62+H64+H66+H68</f>
        <v>3930.1000000000004</v>
      </c>
      <c r="I59" s="42">
        <f>I62+I64+I66+I68</f>
        <v>4231.55</v>
      </c>
      <c r="J59" s="42">
        <f>J62+J64+J66+J68</f>
        <v>4403.52</v>
      </c>
      <c r="K59" s="42">
        <f aca="true" t="shared" si="23" ref="K59:R59">K62+K64+K66+K68</f>
        <v>4417.52</v>
      </c>
      <c r="L59" s="42">
        <f t="shared" si="23"/>
        <v>4513.54</v>
      </c>
      <c r="M59" s="42">
        <f t="shared" si="23"/>
        <v>0</v>
      </c>
      <c r="N59" s="42">
        <f t="shared" si="23"/>
        <v>4527.54</v>
      </c>
      <c r="O59" s="42">
        <f t="shared" si="23"/>
        <v>4563.58</v>
      </c>
      <c r="P59" s="42">
        <f t="shared" si="23"/>
        <v>0</v>
      </c>
      <c r="Q59" s="42">
        <f t="shared" si="23"/>
        <v>4638.55</v>
      </c>
      <c r="R59" s="42">
        <f t="shared" si="23"/>
        <v>4670.6</v>
      </c>
      <c r="S59" s="42"/>
      <c r="T59" s="42"/>
      <c r="U59" s="42"/>
      <c r="V59" s="42"/>
      <c r="W59" s="42"/>
      <c r="X59" s="42"/>
      <c r="Y59" s="42"/>
    </row>
    <row r="60" spans="1:25" ht="30.75" customHeight="1">
      <c r="A60" s="96"/>
      <c r="B60" s="92"/>
      <c r="C60" s="20" t="s">
        <v>6</v>
      </c>
      <c r="D60" s="42">
        <v>95.6</v>
      </c>
      <c r="E60" s="42">
        <v>110.4</v>
      </c>
      <c r="F60" s="42">
        <v>145.6</v>
      </c>
      <c r="G60" s="42">
        <v>101.9</v>
      </c>
      <c r="H60" s="45">
        <v>100.1</v>
      </c>
      <c r="I60" s="45">
        <f>I59/H59%</f>
        <v>107.67028828782982</v>
      </c>
      <c r="J60" s="45">
        <f>J59/I59%</f>
        <v>104.06399546265554</v>
      </c>
      <c r="K60" s="45">
        <f>K59/J59%</f>
        <v>100.31792747620086</v>
      </c>
      <c r="L60" s="45">
        <f>L59/J59%</f>
        <v>102.49845578082987</v>
      </c>
      <c r="M60" s="45">
        <f>M59/L59%</f>
        <v>0</v>
      </c>
      <c r="N60" s="45">
        <f>N59/K59%</f>
        <v>102.49053767724877</v>
      </c>
      <c r="O60" s="45">
        <f>O59/L59%</f>
        <v>101.10866415274928</v>
      </c>
      <c r="P60" s="45">
        <f>P59/O59%</f>
        <v>0</v>
      </c>
      <c r="Q60" s="45">
        <f>Q59/N59%</f>
        <v>102.45188336270913</v>
      </c>
      <c r="R60" s="45">
        <f>R59/O59%</f>
        <v>102.34508872420338</v>
      </c>
      <c r="S60" s="49"/>
      <c r="T60" s="49"/>
      <c r="U60" s="45"/>
      <c r="V60" s="49"/>
      <c r="W60" s="49"/>
      <c r="X60" s="45"/>
      <c r="Y60" s="49"/>
    </row>
    <row r="61" spans="1:25" ht="20.25" customHeight="1">
      <c r="A61" s="96"/>
      <c r="B61" s="26" t="s">
        <v>53</v>
      </c>
      <c r="C61" s="20"/>
      <c r="D61" s="42"/>
      <c r="E61" s="42"/>
      <c r="F61" s="21"/>
      <c r="G61" s="21"/>
      <c r="H61" s="21"/>
      <c r="I61" s="21"/>
      <c r="J61" s="42"/>
      <c r="K61" s="42"/>
      <c r="L61" s="21"/>
      <c r="M61" s="42"/>
      <c r="N61" s="21"/>
      <c r="O61" s="42"/>
      <c r="P61" s="21"/>
      <c r="Q61" s="21"/>
      <c r="R61" s="42"/>
      <c r="S61" s="21"/>
      <c r="T61" s="21"/>
      <c r="U61" s="42"/>
      <c r="V61" s="21"/>
      <c r="W61" s="21"/>
      <c r="X61" s="42"/>
      <c r="Y61" s="21"/>
    </row>
    <row r="62" spans="1:25" ht="20.25" customHeight="1">
      <c r="A62" s="96"/>
      <c r="B62" s="92" t="s">
        <v>26</v>
      </c>
      <c r="C62" s="20" t="s">
        <v>28</v>
      </c>
      <c r="D62" s="42">
        <v>3140.4</v>
      </c>
      <c r="E62" s="42">
        <v>3488.3</v>
      </c>
      <c r="F62" s="42">
        <v>3659.6</v>
      </c>
      <c r="G62" s="42">
        <v>4130.4</v>
      </c>
      <c r="H62" s="42">
        <v>3638.3</v>
      </c>
      <c r="I62" s="42">
        <v>3929</v>
      </c>
      <c r="J62" s="42">
        <v>4090</v>
      </c>
      <c r="K62" s="42">
        <v>4100</v>
      </c>
      <c r="L62" s="42">
        <v>4190</v>
      </c>
      <c r="M62" s="42"/>
      <c r="N62" s="42">
        <v>4200</v>
      </c>
      <c r="O62" s="42">
        <v>4230</v>
      </c>
      <c r="P62" s="42"/>
      <c r="Q62" s="42">
        <v>4300</v>
      </c>
      <c r="R62" s="42">
        <v>4320</v>
      </c>
      <c r="S62" s="42"/>
      <c r="T62" s="42"/>
      <c r="U62" s="42"/>
      <c r="V62" s="42"/>
      <c r="W62" s="42"/>
      <c r="X62" s="42"/>
      <c r="Y62" s="42"/>
    </row>
    <row r="63" spans="1:25" ht="20.25" customHeight="1">
      <c r="A63" s="96"/>
      <c r="B63" s="92"/>
      <c r="C63" s="20" t="s">
        <v>6</v>
      </c>
      <c r="D63" s="42">
        <v>97.3</v>
      </c>
      <c r="E63" s="42">
        <v>111.1</v>
      </c>
      <c r="F63" s="45">
        <v>104.9</v>
      </c>
      <c r="G63" s="45">
        <f>G62/F62*100/131.9*100</f>
        <v>85.56845638101115</v>
      </c>
      <c r="H63" s="45">
        <v>98.3</v>
      </c>
      <c r="I63" s="45">
        <f>I62/H62%</f>
        <v>107.9899953274881</v>
      </c>
      <c r="J63" s="45">
        <f>J62/I62%</f>
        <v>104.09773479256809</v>
      </c>
      <c r="K63" s="45">
        <f>K62/J62%</f>
        <v>100.24449877750611</v>
      </c>
      <c r="L63" s="45">
        <f>L62/J62%</f>
        <v>102.44498777506112</v>
      </c>
      <c r="M63" s="45">
        <f>M62/L62%</f>
        <v>0</v>
      </c>
      <c r="N63" s="45">
        <f>N62/K62%</f>
        <v>102.4390243902439</v>
      </c>
      <c r="O63" s="45">
        <f>O62/L62%</f>
        <v>100.9546539379475</v>
      </c>
      <c r="P63" s="45">
        <f>P62/O62%</f>
        <v>0</v>
      </c>
      <c r="Q63" s="45">
        <f>Q62/N62%</f>
        <v>102.38095238095238</v>
      </c>
      <c r="R63" s="45">
        <f>R62/O62%</f>
        <v>102.1276595744681</v>
      </c>
      <c r="S63" s="45"/>
      <c r="T63" s="45"/>
      <c r="U63" s="45"/>
      <c r="V63" s="45"/>
      <c r="W63" s="45"/>
      <c r="X63" s="45"/>
      <c r="Y63" s="45"/>
    </row>
    <row r="64" spans="1:25" ht="20.25" customHeight="1">
      <c r="A64" s="96"/>
      <c r="B64" s="92" t="s">
        <v>27</v>
      </c>
      <c r="C64" s="20" t="s">
        <v>28</v>
      </c>
      <c r="D64" s="42">
        <v>0.155</v>
      </c>
      <c r="E64" s="42">
        <v>0.15</v>
      </c>
      <c r="F64" s="42">
        <v>0.08</v>
      </c>
      <c r="G64" s="42">
        <v>0.62</v>
      </c>
      <c r="H64" s="42">
        <v>0.5</v>
      </c>
      <c r="I64" s="42">
        <v>0.55</v>
      </c>
      <c r="J64" s="42">
        <v>0.52</v>
      </c>
      <c r="K64" s="42">
        <v>0.52</v>
      </c>
      <c r="L64" s="42">
        <v>0.54</v>
      </c>
      <c r="M64" s="42"/>
      <c r="N64" s="42">
        <v>0.54</v>
      </c>
      <c r="O64" s="42">
        <v>0.58</v>
      </c>
      <c r="P64" s="42"/>
      <c r="Q64" s="42">
        <v>0.55</v>
      </c>
      <c r="R64" s="42">
        <v>0.6</v>
      </c>
      <c r="S64" s="42"/>
      <c r="T64" s="42"/>
      <c r="U64" s="42"/>
      <c r="V64" s="42"/>
      <c r="W64" s="42"/>
      <c r="X64" s="42"/>
      <c r="Y64" s="42"/>
    </row>
    <row r="65" spans="1:25" ht="20.25" customHeight="1">
      <c r="A65" s="96"/>
      <c r="B65" s="92"/>
      <c r="C65" s="20" t="s">
        <v>6</v>
      </c>
      <c r="D65" s="42">
        <v>129</v>
      </c>
      <c r="E65" s="42">
        <v>96.8</v>
      </c>
      <c r="F65" s="42">
        <v>53.3</v>
      </c>
      <c r="G65" s="42">
        <v>109.2</v>
      </c>
      <c r="H65" s="45">
        <v>75.9</v>
      </c>
      <c r="I65" s="45">
        <f>I64/H64%</f>
        <v>110</v>
      </c>
      <c r="J65" s="45">
        <f>J64/I64%</f>
        <v>94.54545454545453</v>
      </c>
      <c r="K65" s="45">
        <f>K64/J64%</f>
        <v>100.00000000000001</v>
      </c>
      <c r="L65" s="45">
        <f>L64/J64%</f>
        <v>103.84615384615385</v>
      </c>
      <c r="M65" s="45">
        <f>M64/L64%</f>
        <v>0</v>
      </c>
      <c r="N65" s="45">
        <f>N64/K64%</f>
        <v>103.84615384615385</v>
      </c>
      <c r="O65" s="45">
        <f>O64/L64%</f>
        <v>107.40740740740739</v>
      </c>
      <c r="P65" s="45">
        <f>P64/O64%</f>
        <v>0</v>
      </c>
      <c r="Q65" s="45">
        <f>Q64/N64%</f>
        <v>101.85185185185185</v>
      </c>
      <c r="R65" s="45">
        <f>R64/O64%</f>
        <v>103.44827586206897</v>
      </c>
      <c r="S65" s="45"/>
      <c r="T65" s="45"/>
      <c r="U65" s="45"/>
      <c r="V65" s="45"/>
      <c r="W65" s="45"/>
      <c r="X65" s="45"/>
      <c r="Y65" s="45"/>
    </row>
    <row r="66" spans="1:25" ht="18.75" customHeight="1">
      <c r="A66" s="96"/>
      <c r="B66" s="92" t="s">
        <v>96</v>
      </c>
      <c r="C66" s="20" t="s">
        <v>28</v>
      </c>
      <c r="D66" s="42">
        <v>575.9</v>
      </c>
      <c r="E66" s="42">
        <v>595.6</v>
      </c>
      <c r="F66" s="42">
        <v>633.1</v>
      </c>
      <c r="G66" s="42">
        <v>130</v>
      </c>
      <c r="H66" s="42">
        <v>133</v>
      </c>
      <c r="I66" s="42">
        <v>138</v>
      </c>
      <c r="J66" s="42">
        <v>143</v>
      </c>
      <c r="K66" s="42">
        <v>144</v>
      </c>
      <c r="L66" s="42">
        <v>145</v>
      </c>
      <c r="M66" s="42"/>
      <c r="N66" s="42">
        <v>148</v>
      </c>
      <c r="O66" s="42">
        <v>150</v>
      </c>
      <c r="P66" s="42"/>
      <c r="Q66" s="42">
        <v>153</v>
      </c>
      <c r="R66" s="42">
        <v>160</v>
      </c>
      <c r="S66" s="42"/>
      <c r="T66" s="42"/>
      <c r="U66" s="42"/>
      <c r="V66" s="42"/>
      <c r="W66" s="42"/>
      <c r="X66" s="42"/>
      <c r="Y66" s="42"/>
    </row>
    <row r="67" spans="1:25" ht="20.25" customHeight="1">
      <c r="A67" s="96"/>
      <c r="B67" s="92"/>
      <c r="C67" s="20" t="s">
        <v>6</v>
      </c>
      <c r="D67" s="42">
        <v>102.5</v>
      </c>
      <c r="E67" s="42">
        <v>98.4</v>
      </c>
      <c r="F67" s="45">
        <f>F66/E66*100/105.3*100</f>
        <v>100.94603221981775</v>
      </c>
      <c r="G67" s="45">
        <f>G66/F66*100/106.9*100</f>
        <v>19.208494764724747</v>
      </c>
      <c r="H67" s="45">
        <v>95.7</v>
      </c>
      <c r="I67" s="45">
        <f>I66/H66%</f>
        <v>103.75939849624059</v>
      </c>
      <c r="J67" s="45">
        <f>J66/I66%</f>
        <v>103.62318840579711</v>
      </c>
      <c r="K67" s="45">
        <f>K66/J66%</f>
        <v>100.69930069930071</v>
      </c>
      <c r="L67" s="45">
        <f>L66/J66%</f>
        <v>101.3986013986014</v>
      </c>
      <c r="M67" s="45">
        <f>M66/L66%</f>
        <v>0</v>
      </c>
      <c r="N67" s="45">
        <f>N66/K66%</f>
        <v>102.77777777777779</v>
      </c>
      <c r="O67" s="45">
        <f>O66/L66%</f>
        <v>103.44827586206897</v>
      </c>
      <c r="P67" s="45">
        <f>P66/O66%</f>
        <v>0</v>
      </c>
      <c r="Q67" s="45">
        <f>Q66/N66%</f>
        <v>103.37837837837839</v>
      </c>
      <c r="R67" s="45">
        <f>R66/O66%</f>
        <v>106.66666666666667</v>
      </c>
      <c r="S67" s="49"/>
      <c r="T67" s="45"/>
      <c r="U67" s="45"/>
      <c r="V67" s="49"/>
      <c r="W67" s="45"/>
      <c r="X67" s="45"/>
      <c r="Y67" s="49"/>
    </row>
    <row r="68" spans="1:25" ht="20.25" customHeight="1">
      <c r="A68" s="97"/>
      <c r="B68" s="87" t="s">
        <v>97</v>
      </c>
      <c r="C68" s="20" t="s">
        <v>28</v>
      </c>
      <c r="D68" s="42">
        <v>134.6</v>
      </c>
      <c r="E68" s="42">
        <v>148.1</v>
      </c>
      <c r="F68" s="42">
        <v>152</v>
      </c>
      <c r="G68" s="42">
        <v>150.5</v>
      </c>
      <c r="H68" s="42">
        <v>158.3</v>
      </c>
      <c r="I68" s="42">
        <v>164</v>
      </c>
      <c r="J68" s="42">
        <v>170</v>
      </c>
      <c r="K68" s="42">
        <v>173</v>
      </c>
      <c r="L68" s="42">
        <v>178</v>
      </c>
      <c r="M68" s="42"/>
      <c r="N68" s="42">
        <v>179</v>
      </c>
      <c r="O68" s="42">
        <v>183</v>
      </c>
      <c r="P68" s="42"/>
      <c r="Q68" s="42">
        <v>185</v>
      </c>
      <c r="R68" s="42">
        <v>190</v>
      </c>
      <c r="S68" s="42"/>
      <c r="T68" s="42"/>
      <c r="U68" s="42"/>
      <c r="V68" s="42"/>
      <c r="W68" s="42"/>
      <c r="X68" s="42"/>
      <c r="Y68" s="42"/>
    </row>
    <row r="69" spans="1:25" ht="20.25" customHeight="1">
      <c r="A69" s="98"/>
      <c r="B69" s="88"/>
      <c r="C69" s="20" t="s">
        <v>6</v>
      </c>
      <c r="D69" s="42">
        <v>90</v>
      </c>
      <c r="E69" s="42">
        <v>110</v>
      </c>
      <c r="F69" s="42">
        <v>102</v>
      </c>
      <c r="G69" s="42">
        <v>101.5</v>
      </c>
      <c r="H69" s="45">
        <v>99.2</v>
      </c>
      <c r="I69" s="45">
        <f>I68/H68%</f>
        <v>103.60075805432722</v>
      </c>
      <c r="J69" s="45">
        <f>J68/I68%</f>
        <v>103.65853658536587</v>
      </c>
      <c r="K69" s="45">
        <f>K68/J68%</f>
        <v>101.76470588235294</v>
      </c>
      <c r="L69" s="45">
        <f>L68/J68%</f>
        <v>104.70588235294117</v>
      </c>
      <c r="M69" s="45">
        <f>M68/L68%</f>
        <v>0</v>
      </c>
      <c r="N69" s="45">
        <f>N68/K68%</f>
        <v>103.46820809248555</v>
      </c>
      <c r="O69" s="45">
        <f>O68/L68%</f>
        <v>102.80898876404494</v>
      </c>
      <c r="P69" s="45">
        <f>P68/O68%</f>
        <v>0</v>
      </c>
      <c r="Q69" s="45">
        <f>Q68/N68%</f>
        <v>103.35195530726257</v>
      </c>
      <c r="R69" s="45">
        <f>R68/O68%</f>
        <v>103.82513661202185</v>
      </c>
      <c r="S69" s="45"/>
      <c r="T69" s="45"/>
      <c r="U69" s="45"/>
      <c r="V69" s="45"/>
      <c r="W69" s="45"/>
      <c r="X69" s="45"/>
      <c r="Y69" s="45"/>
    </row>
    <row r="70" spans="1:25" ht="20.25" customHeight="1">
      <c r="A70" s="58"/>
      <c r="B70" s="93" t="s">
        <v>88</v>
      </c>
      <c r="C70" s="20" t="s">
        <v>28</v>
      </c>
      <c r="D70" s="42"/>
      <c r="E70" s="42"/>
      <c r="F70" s="42"/>
      <c r="G70" s="42">
        <v>6731</v>
      </c>
      <c r="H70" s="45">
        <v>5350.6</v>
      </c>
      <c r="I70" s="45">
        <v>4567</v>
      </c>
      <c r="J70" s="45">
        <v>4658</v>
      </c>
      <c r="K70" s="45">
        <v>4700</v>
      </c>
      <c r="L70" s="42">
        <v>4751.2</v>
      </c>
      <c r="M70" s="45"/>
      <c r="N70" s="45">
        <v>4800</v>
      </c>
      <c r="O70" s="45">
        <v>4846.1</v>
      </c>
      <c r="P70" s="45"/>
      <c r="Q70" s="45">
        <v>4900</v>
      </c>
      <c r="R70" s="45">
        <v>4943.1</v>
      </c>
      <c r="S70" s="45"/>
      <c r="T70" s="45"/>
      <c r="U70" s="45"/>
      <c r="V70" s="45"/>
      <c r="W70" s="45"/>
      <c r="X70" s="45"/>
      <c r="Y70" s="45"/>
    </row>
    <row r="71" spans="1:25" s="18" customFormat="1" ht="42.75" customHeight="1">
      <c r="A71" s="23">
        <v>42</v>
      </c>
      <c r="B71" s="94"/>
      <c r="C71" s="20" t="s">
        <v>80</v>
      </c>
      <c r="D71" s="42">
        <v>3944.5</v>
      </c>
      <c r="E71" s="42">
        <v>4354.4</v>
      </c>
      <c r="F71" s="42">
        <v>5511.8</v>
      </c>
      <c r="G71" s="42">
        <v>89.2</v>
      </c>
      <c r="H71" s="56">
        <v>54.12</v>
      </c>
      <c r="I71" s="56">
        <f>I70/H70%</f>
        <v>85.35491346764849</v>
      </c>
      <c r="J71" s="56">
        <f>J70/I70%</f>
        <v>101.99255528793519</v>
      </c>
      <c r="K71" s="56">
        <f>K70/J70%</f>
        <v>100.90167453842851</v>
      </c>
      <c r="L71" s="56">
        <f>L70/J70%</f>
        <v>102.00085873765565</v>
      </c>
      <c r="M71" s="56">
        <f>M70/L70%</f>
        <v>0</v>
      </c>
      <c r="N71" s="56">
        <f>N70/K70%</f>
        <v>102.12765957446808</v>
      </c>
      <c r="O71" s="56">
        <f>O70/L70%</f>
        <v>101.99739013301904</v>
      </c>
      <c r="P71" s="56">
        <f>P70/O70%</f>
        <v>0</v>
      </c>
      <c r="Q71" s="56">
        <f>Q70/N70%</f>
        <v>102.08333333333333</v>
      </c>
      <c r="R71" s="56">
        <f>R70/O70%</f>
        <v>102.00160954169331</v>
      </c>
      <c r="S71" s="42"/>
      <c r="T71" s="42"/>
      <c r="U71" s="42"/>
      <c r="V71" s="42"/>
      <c r="W71" s="42"/>
      <c r="X71" s="42"/>
      <c r="Y71" s="42"/>
    </row>
    <row r="72" spans="1:25" ht="16.5" customHeight="1">
      <c r="A72" s="65">
        <v>43</v>
      </c>
      <c r="B72" s="72" t="s">
        <v>8</v>
      </c>
      <c r="C72" s="2" t="s">
        <v>9</v>
      </c>
      <c r="D72" s="42">
        <v>662</v>
      </c>
      <c r="E72" s="42">
        <v>680</v>
      </c>
      <c r="F72" s="42">
        <v>529</v>
      </c>
      <c r="G72" s="42">
        <v>420</v>
      </c>
      <c r="H72" s="42">
        <v>380</v>
      </c>
      <c r="I72" s="42">
        <v>374</v>
      </c>
      <c r="J72" s="42">
        <v>320</v>
      </c>
      <c r="K72" s="42">
        <v>322</v>
      </c>
      <c r="L72" s="42">
        <v>325</v>
      </c>
      <c r="M72" s="42"/>
      <c r="N72" s="42">
        <v>323</v>
      </c>
      <c r="O72" s="42">
        <v>328</v>
      </c>
      <c r="P72" s="42"/>
      <c r="Q72" s="42">
        <v>330</v>
      </c>
      <c r="R72" s="42">
        <v>335</v>
      </c>
      <c r="S72" s="42"/>
      <c r="T72" s="42"/>
      <c r="U72" s="42"/>
      <c r="V72" s="42"/>
      <c r="W72" s="42"/>
      <c r="X72" s="42"/>
      <c r="Y72" s="42"/>
    </row>
    <row r="73" spans="1:25" ht="16.5" customHeight="1">
      <c r="A73" s="65"/>
      <c r="B73" s="72"/>
      <c r="C73" s="2" t="s">
        <v>6</v>
      </c>
      <c r="D73" s="42">
        <v>144</v>
      </c>
      <c r="E73" s="42">
        <v>103</v>
      </c>
      <c r="F73" s="42">
        <v>78</v>
      </c>
      <c r="G73" s="45">
        <f>G72/E72*100</f>
        <v>61.76470588235294</v>
      </c>
      <c r="H73" s="45">
        <v>108.6</v>
      </c>
      <c r="I73" s="45">
        <f>I72/H72%</f>
        <v>98.42105263157895</v>
      </c>
      <c r="J73" s="45">
        <f>J72/I72%</f>
        <v>85.56149732620321</v>
      </c>
      <c r="K73" s="45">
        <f>K72/J72%</f>
        <v>100.625</v>
      </c>
      <c r="L73" s="45">
        <f>L72/J72%</f>
        <v>101.5625</v>
      </c>
      <c r="M73" s="45">
        <f>M72/L72%</f>
        <v>0</v>
      </c>
      <c r="N73" s="45">
        <f>N72/K72%</f>
        <v>100.31055900621118</v>
      </c>
      <c r="O73" s="45">
        <f>O72/L72%</f>
        <v>100.92307692307692</v>
      </c>
      <c r="P73" s="45">
        <f>P72/O72%</f>
        <v>0</v>
      </c>
      <c r="Q73" s="45">
        <f>Q72/N72%</f>
        <v>102.1671826625387</v>
      </c>
      <c r="R73" s="45">
        <f>R72/O72%</f>
        <v>102.13414634146342</v>
      </c>
      <c r="S73" s="45"/>
      <c r="T73" s="45"/>
      <c r="U73" s="45"/>
      <c r="V73" s="45"/>
      <c r="W73" s="45"/>
      <c r="X73" s="45"/>
      <c r="Y73" s="45"/>
    </row>
    <row r="74" spans="1:25" ht="21.75" customHeight="1">
      <c r="A74" s="73" t="s">
        <v>159</v>
      </c>
      <c r="B74" s="74"/>
      <c r="C74" s="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34.5" customHeight="1">
      <c r="A75" s="10">
        <v>44</v>
      </c>
      <c r="B75" s="59" t="s">
        <v>79</v>
      </c>
      <c r="C75" s="2" t="s">
        <v>52</v>
      </c>
      <c r="D75" s="42">
        <v>197991</v>
      </c>
      <c r="E75" s="42">
        <v>156947</v>
      </c>
      <c r="F75" s="42">
        <v>245600</v>
      </c>
      <c r="G75" s="42">
        <v>729911.6</v>
      </c>
      <c r="H75" s="42">
        <f>H79+H86</f>
        <v>195339.2</v>
      </c>
      <c r="I75" s="42">
        <f>I79+I86</f>
        <v>423331.57</v>
      </c>
      <c r="J75" s="42">
        <f>J79+J86</f>
        <v>227089.5</v>
      </c>
      <c r="K75" s="42">
        <f aca="true" t="shared" si="24" ref="K75:R75">K79+K86</f>
        <v>248026.6</v>
      </c>
      <c r="L75" s="42">
        <f t="shared" si="24"/>
        <v>261081.8</v>
      </c>
      <c r="M75" s="42">
        <f t="shared" si="24"/>
        <v>0</v>
      </c>
      <c r="N75" s="42">
        <f t="shared" si="24"/>
        <v>291829</v>
      </c>
      <c r="O75" s="42">
        <f t="shared" si="24"/>
        <v>307778.3</v>
      </c>
      <c r="P75" s="42">
        <f t="shared" si="24"/>
        <v>0</v>
      </c>
      <c r="Q75" s="42">
        <f t="shared" si="24"/>
        <v>346202.4</v>
      </c>
      <c r="R75" s="42">
        <f t="shared" si="24"/>
        <v>365793.1</v>
      </c>
      <c r="S75" s="42"/>
      <c r="T75" s="42"/>
      <c r="U75" s="42"/>
      <c r="V75" s="42"/>
      <c r="W75" s="42"/>
      <c r="X75" s="42"/>
      <c r="Y75" s="42"/>
    </row>
    <row r="76" spans="1:25" ht="34.5" customHeight="1">
      <c r="A76" s="2">
        <v>45</v>
      </c>
      <c r="B76" s="1" t="s">
        <v>81</v>
      </c>
      <c r="C76" s="2" t="s">
        <v>43</v>
      </c>
      <c r="D76" s="42">
        <v>105.9</v>
      </c>
      <c r="E76" s="42">
        <v>57.9</v>
      </c>
      <c r="F76" s="42">
        <v>108.1</v>
      </c>
      <c r="G76" s="45">
        <f>G75/E75*100/105.8*100</f>
        <v>439.57357740707454</v>
      </c>
      <c r="H76" s="45">
        <v>24.9</v>
      </c>
      <c r="I76" s="45">
        <f>I75/H75*100/105.1*100</f>
        <v>206.19994089161526</v>
      </c>
      <c r="J76" s="45">
        <f>J75/I75*100/105.3*100</f>
        <v>50.943411605126485</v>
      </c>
      <c r="K76" s="45">
        <f>K75/J75*100/106.8*100</f>
        <v>102.26569004500716</v>
      </c>
      <c r="L76" s="45">
        <f>L75/J75*100/106.8*100</f>
        <v>107.64857654458253</v>
      </c>
      <c r="M76" s="45">
        <f>M75/L75*100/105.3*100</f>
        <v>0</v>
      </c>
      <c r="N76" s="45">
        <f>N75/K75*100/105.3*100</f>
        <v>111.73823727262216</v>
      </c>
      <c r="O76" s="45">
        <f>O75/L75*100/105.3*100</f>
        <v>111.95230173854245</v>
      </c>
      <c r="P76" s="45">
        <f>P75/O75*100/105.3*100</f>
        <v>0</v>
      </c>
      <c r="Q76" s="45">
        <f>Q75/N75*100/104.8*100</f>
        <v>113.1984146629422</v>
      </c>
      <c r="R76" s="45">
        <f>R75/O75*100/104.8*100</f>
        <v>113.40605154984998</v>
      </c>
      <c r="S76" s="45"/>
      <c r="T76" s="45"/>
      <c r="U76" s="45"/>
      <c r="V76" s="45"/>
      <c r="W76" s="45"/>
      <c r="X76" s="45"/>
      <c r="Y76" s="45"/>
    </row>
    <row r="77" spans="1:25" ht="34.5" customHeight="1">
      <c r="A77" s="24">
        <v>46</v>
      </c>
      <c r="B77" s="15" t="s">
        <v>154</v>
      </c>
      <c r="C77" s="2" t="s">
        <v>43</v>
      </c>
      <c r="D77" s="42">
        <v>111.5</v>
      </c>
      <c r="E77" s="42">
        <v>61.4</v>
      </c>
      <c r="F77" s="42">
        <v>156.5</v>
      </c>
      <c r="G77" s="50">
        <f>G75/E75*100</f>
        <v>465.0688448966848</v>
      </c>
      <c r="H77" s="50">
        <v>26.2</v>
      </c>
      <c r="I77" s="50">
        <f>I75/H75*100</f>
        <v>216.71613787708765</v>
      </c>
      <c r="J77" s="50">
        <f>J75/I75*100</f>
        <v>53.64341242019819</v>
      </c>
      <c r="K77" s="50">
        <f>K75/J75*100</f>
        <v>109.21975696806766</v>
      </c>
      <c r="L77" s="50">
        <f>L75/J75*100</f>
        <v>114.96867974961414</v>
      </c>
      <c r="M77" s="50">
        <f>M75/L75*100</f>
        <v>0</v>
      </c>
      <c r="N77" s="50">
        <f>N75/K75*100</f>
        <v>117.66036384807113</v>
      </c>
      <c r="O77" s="50">
        <f>O75/L75*100</f>
        <v>117.88577373068519</v>
      </c>
      <c r="P77" s="50">
        <f>P75/O75*100</f>
        <v>0</v>
      </c>
      <c r="Q77" s="50">
        <f>Q75/N75*100</f>
        <v>118.63193856676342</v>
      </c>
      <c r="R77" s="50">
        <f>R75/O75*100</f>
        <v>118.84954202424278</v>
      </c>
      <c r="S77" s="50"/>
      <c r="T77" s="50"/>
      <c r="U77" s="50"/>
      <c r="V77" s="50"/>
      <c r="W77" s="50"/>
      <c r="X77" s="50"/>
      <c r="Y77" s="50"/>
    </row>
    <row r="78" spans="1:25" ht="30.75" customHeight="1">
      <c r="A78" s="84">
        <v>47</v>
      </c>
      <c r="B78" s="3" t="s">
        <v>105</v>
      </c>
      <c r="C78" s="12"/>
      <c r="D78" s="42"/>
      <c r="E78" s="42"/>
      <c r="F78" s="21"/>
      <c r="G78" s="21"/>
      <c r="H78" s="21"/>
      <c r="I78" s="21"/>
      <c r="J78" s="21"/>
      <c r="K78" s="21"/>
      <c r="L78" s="7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9.5" customHeight="1">
      <c r="A79" s="85"/>
      <c r="B79" s="1" t="s">
        <v>153</v>
      </c>
      <c r="C79" s="2" t="s">
        <v>38</v>
      </c>
      <c r="D79" s="42">
        <v>194028</v>
      </c>
      <c r="E79" s="42">
        <v>156947</v>
      </c>
      <c r="F79" s="42">
        <v>245600</v>
      </c>
      <c r="G79" s="42">
        <v>714000</v>
      </c>
      <c r="H79" s="42">
        <v>183100</v>
      </c>
      <c r="I79" s="42">
        <v>404095</v>
      </c>
      <c r="J79" s="42">
        <v>203904</v>
      </c>
      <c r="K79" s="42">
        <v>222764</v>
      </c>
      <c r="L79" s="5">
        <v>234489</v>
      </c>
      <c r="M79" s="42"/>
      <c r="N79" s="42">
        <v>262862</v>
      </c>
      <c r="O79" s="42">
        <v>276697</v>
      </c>
      <c r="P79" s="21"/>
      <c r="Q79" s="42">
        <v>312806</v>
      </c>
      <c r="R79" s="42">
        <v>330270</v>
      </c>
      <c r="S79" s="21"/>
      <c r="T79" s="42"/>
      <c r="U79" s="42"/>
      <c r="V79" s="21"/>
      <c r="W79" s="42"/>
      <c r="X79" s="42"/>
      <c r="Y79" s="21"/>
    </row>
    <row r="80" spans="1:25" ht="20.25" customHeight="1">
      <c r="A80" s="85"/>
      <c r="B80" s="1" t="s">
        <v>76</v>
      </c>
      <c r="C80" s="2" t="s">
        <v>38</v>
      </c>
      <c r="D80" s="42"/>
      <c r="E80" s="42"/>
      <c r="F80" s="21"/>
      <c r="G80" s="21"/>
      <c r="H80" s="21"/>
      <c r="I80" s="21"/>
      <c r="J80" s="21"/>
      <c r="K80" s="21"/>
      <c r="L80" s="7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20.25" customHeight="1">
      <c r="A81" s="85"/>
      <c r="B81" s="1" t="s">
        <v>77</v>
      </c>
      <c r="C81" s="2" t="s">
        <v>38</v>
      </c>
      <c r="D81" s="42"/>
      <c r="E81" s="42"/>
      <c r="F81" s="21"/>
      <c r="G81" s="21"/>
      <c r="H81" s="21"/>
      <c r="I81" s="21"/>
      <c r="J81" s="21"/>
      <c r="K81" s="21"/>
      <c r="L81" s="7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20.25" customHeight="1">
      <c r="A82" s="85"/>
      <c r="B82" s="1" t="s">
        <v>152</v>
      </c>
      <c r="C82" s="2" t="s">
        <v>38</v>
      </c>
      <c r="D82" s="42">
        <v>3963</v>
      </c>
      <c r="E82" s="42">
        <v>2889</v>
      </c>
      <c r="F82" s="21"/>
      <c r="G82" s="42"/>
      <c r="H82" s="21"/>
      <c r="I82" s="21"/>
      <c r="J82" s="21"/>
      <c r="K82" s="21"/>
      <c r="L82" s="7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20.25" customHeight="1">
      <c r="A83" s="85"/>
      <c r="B83" s="1" t="s">
        <v>151</v>
      </c>
      <c r="C83" s="2" t="s">
        <v>38</v>
      </c>
      <c r="D83" s="42"/>
      <c r="E83" s="42"/>
      <c r="F83" s="21"/>
      <c r="G83" s="42"/>
      <c r="H83" s="42"/>
      <c r="I83" s="42"/>
      <c r="J83" s="21"/>
      <c r="K83" s="21"/>
      <c r="L83" s="7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20.25" customHeight="1">
      <c r="A84" s="85"/>
      <c r="B84" s="40" t="s">
        <v>144</v>
      </c>
      <c r="C84" s="2" t="s">
        <v>38</v>
      </c>
      <c r="D84" s="42"/>
      <c r="E84" s="42"/>
      <c r="F84" s="21"/>
      <c r="G84" s="21"/>
      <c r="H84" s="21"/>
      <c r="I84" s="21"/>
      <c r="J84" s="21"/>
      <c r="K84" s="21"/>
      <c r="L84" s="7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20.25" customHeight="1">
      <c r="A85" s="85"/>
      <c r="B85" s="1" t="s">
        <v>145</v>
      </c>
      <c r="C85" s="2" t="s">
        <v>38</v>
      </c>
      <c r="D85" s="42"/>
      <c r="E85" s="42"/>
      <c r="F85" s="21"/>
      <c r="G85" s="21"/>
      <c r="H85" s="21"/>
      <c r="I85" s="21"/>
      <c r="J85" s="21"/>
      <c r="K85" s="21"/>
      <c r="L85" s="7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0.25" customHeight="1">
      <c r="A86" s="85"/>
      <c r="B86" s="1" t="s">
        <v>150</v>
      </c>
      <c r="C86" s="2" t="s">
        <v>38</v>
      </c>
      <c r="D86" s="42"/>
      <c r="E86" s="42">
        <v>2666</v>
      </c>
      <c r="F86" s="21"/>
      <c r="G86" s="42">
        <v>3911.6</v>
      </c>
      <c r="H86" s="42">
        <f>H87+H88+H89+H91</f>
        <v>12239.2</v>
      </c>
      <c r="I86" s="42">
        <f>I87+I88+I89+I91</f>
        <v>19236.57</v>
      </c>
      <c r="J86" s="42">
        <f>J87+J88+J89+J91</f>
        <v>23185.5</v>
      </c>
      <c r="K86" s="42">
        <f aca="true" t="shared" si="25" ref="K86:R86">K87+K88+K89+K91</f>
        <v>25262.6</v>
      </c>
      <c r="L86" s="42">
        <f t="shared" si="25"/>
        <v>26592.800000000003</v>
      </c>
      <c r="M86" s="42">
        <f t="shared" si="25"/>
        <v>0</v>
      </c>
      <c r="N86" s="42">
        <f t="shared" si="25"/>
        <v>28967</v>
      </c>
      <c r="O86" s="42">
        <f t="shared" si="25"/>
        <v>31081.3</v>
      </c>
      <c r="P86" s="42">
        <f t="shared" si="25"/>
        <v>0</v>
      </c>
      <c r="Q86" s="42">
        <f t="shared" si="25"/>
        <v>33396.399999999994</v>
      </c>
      <c r="R86" s="42">
        <f t="shared" si="25"/>
        <v>35523.1</v>
      </c>
      <c r="S86" s="21"/>
      <c r="T86" s="21"/>
      <c r="U86" s="21"/>
      <c r="V86" s="21"/>
      <c r="W86" s="21"/>
      <c r="X86" s="21"/>
      <c r="Y86" s="21"/>
    </row>
    <row r="87" spans="1:25" ht="20.25" customHeight="1">
      <c r="A87" s="85"/>
      <c r="B87" s="1" t="s">
        <v>146</v>
      </c>
      <c r="C87" s="2" t="s">
        <v>38</v>
      </c>
      <c r="D87" s="42"/>
      <c r="E87" s="42"/>
      <c r="F87" s="21"/>
      <c r="G87" s="42">
        <v>1892.8</v>
      </c>
      <c r="H87" s="42">
        <v>9332.1</v>
      </c>
      <c r="I87" s="42">
        <v>15888</v>
      </c>
      <c r="J87" s="42">
        <v>19521</v>
      </c>
      <c r="K87" s="42">
        <v>21326</v>
      </c>
      <c r="L87" s="5">
        <v>22449</v>
      </c>
      <c r="M87" s="42"/>
      <c r="N87" s="42">
        <v>24525</v>
      </c>
      <c r="O87" s="42">
        <v>25816</v>
      </c>
      <c r="P87" s="42"/>
      <c r="Q87" s="42">
        <v>28203</v>
      </c>
      <c r="R87" s="42">
        <v>29688</v>
      </c>
      <c r="S87" s="21"/>
      <c r="T87" s="42"/>
      <c r="U87" s="42"/>
      <c r="V87" s="21"/>
      <c r="W87" s="42"/>
      <c r="X87" s="42"/>
      <c r="Y87" s="21"/>
    </row>
    <row r="88" spans="1:25" ht="20.25" customHeight="1">
      <c r="A88" s="85"/>
      <c r="B88" s="1" t="s">
        <v>147</v>
      </c>
      <c r="C88" s="2" t="s">
        <v>38</v>
      </c>
      <c r="D88" s="42"/>
      <c r="E88" s="42"/>
      <c r="F88" s="21"/>
      <c r="G88" s="42">
        <v>454.3</v>
      </c>
      <c r="H88" s="5">
        <v>190.4</v>
      </c>
      <c r="I88" s="5">
        <v>228.47</v>
      </c>
      <c r="J88" s="5">
        <v>266.3</v>
      </c>
      <c r="K88" s="5">
        <v>290.6</v>
      </c>
      <c r="L88" s="5">
        <v>305.9</v>
      </c>
      <c r="M88" s="5"/>
      <c r="N88" s="5">
        <v>334.1</v>
      </c>
      <c r="O88" s="5">
        <v>351.7</v>
      </c>
      <c r="P88" s="5"/>
      <c r="Q88" s="5">
        <v>384.3</v>
      </c>
      <c r="R88" s="5">
        <v>404.5</v>
      </c>
      <c r="S88" s="7"/>
      <c r="T88" s="7"/>
      <c r="U88" s="7"/>
      <c r="V88" s="7"/>
      <c r="W88" s="7"/>
      <c r="X88" s="7"/>
      <c r="Y88" s="7"/>
    </row>
    <row r="89" spans="1:25" ht="20.25" customHeight="1">
      <c r="A89" s="85"/>
      <c r="B89" s="1" t="s">
        <v>148</v>
      </c>
      <c r="C89" s="2" t="s">
        <v>38</v>
      </c>
      <c r="D89" s="42"/>
      <c r="E89" s="42"/>
      <c r="F89" s="21"/>
      <c r="G89" s="42">
        <v>1564.5</v>
      </c>
      <c r="H89" s="42">
        <v>716.7</v>
      </c>
      <c r="I89" s="42">
        <v>1520.1</v>
      </c>
      <c r="J89" s="42">
        <v>1598.2</v>
      </c>
      <c r="K89" s="42">
        <v>1746</v>
      </c>
      <c r="L89" s="5">
        <v>1837.9</v>
      </c>
      <c r="M89" s="42"/>
      <c r="N89" s="42">
        <v>2007.9</v>
      </c>
      <c r="O89" s="42">
        <v>2113.6</v>
      </c>
      <c r="P89" s="42"/>
      <c r="Q89" s="42">
        <v>2309.1</v>
      </c>
      <c r="R89" s="42">
        <v>2430.6</v>
      </c>
      <c r="S89" s="21"/>
      <c r="T89" s="21"/>
      <c r="U89" s="21"/>
      <c r="V89" s="21"/>
      <c r="W89" s="21"/>
      <c r="X89" s="21"/>
      <c r="Y89" s="21"/>
    </row>
    <row r="90" spans="1:25" ht="20.25" customHeight="1">
      <c r="A90" s="85"/>
      <c r="B90" s="1" t="s">
        <v>78</v>
      </c>
      <c r="C90" s="2" t="s">
        <v>38</v>
      </c>
      <c r="D90" s="42"/>
      <c r="E90" s="42"/>
      <c r="F90" s="2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21"/>
      <c r="T90" s="21"/>
      <c r="U90" s="42"/>
      <c r="V90" s="21"/>
      <c r="W90" s="21"/>
      <c r="X90" s="42"/>
      <c r="Y90" s="21"/>
    </row>
    <row r="91" spans="1:25" ht="20.25" customHeight="1">
      <c r="A91" s="86"/>
      <c r="B91" s="1" t="s">
        <v>149</v>
      </c>
      <c r="C91" s="2" t="s">
        <v>38</v>
      </c>
      <c r="D91" s="42"/>
      <c r="E91" s="42"/>
      <c r="F91" s="21"/>
      <c r="G91" s="42">
        <v>12000</v>
      </c>
      <c r="H91" s="42">
        <v>2000</v>
      </c>
      <c r="I91" s="42">
        <v>1600</v>
      </c>
      <c r="J91" s="42">
        <v>1800</v>
      </c>
      <c r="K91" s="42">
        <v>1900</v>
      </c>
      <c r="L91" s="5">
        <v>2000</v>
      </c>
      <c r="M91" s="42"/>
      <c r="N91" s="42">
        <v>2100</v>
      </c>
      <c r="O91" s="42">
        <v>2800</v>
      </c>
      <c r="P91" s="42"/>
      <c r="Q91" s="42">
        <v>2500</v>
      </c>
      <c r="R91" s="42">
        <v>3000</v>
      </c>
      <c r="S91" s="21"/>
      <c r="T91" s="21"/>
      <c r="U91" s="21"/>
      <c r="V91" s="21"/>
      <c r="W91" s="21"/>
      <c r="X91" s="21"/>
      <c r="Y91" s="21"/>
    </row>
    <row r="92" spans="1:25" ht="45" customHeight="1">
      <c r="A92" s="99" t="s">
        <v>160</v>
      </c>
      <c r="B92" s="100"/>
      <c r="C92" s="20" t="s">
        <v>52</v>
      </c>
      <c r="D92" s="42"/>
      <c r="E92" s="42"/>
      <c r="F92" s="21"/>
      <c r="G92" s="21"/>
      <c r="H92" s="51"/>
      <c r="I92" s="51"/>
      <c r="J92" s="5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18" ht="30">
      <c r="A93" s="28">
        <v>48</v>
      </c>
      <c r="B93" s="1" t="s">
        <v>137</v>
      </c>
      <c r="C93" s="2" t="s">
        <v>52</v>
      </c>
      <c r="D93" s="42"/>
      <c r="E93" s="42"/>
      <c r="F93" s="21"/>
      <c r="G93" s="5">
        <v>46.5</v>
      </c>
      <c r="H93" s="5">
        <v>59.29</v>
      </c>
      <c r="I93" s="5">
        <v>65.17</v>
      </c>
      <c r="J93" s="5">
        <v>67.4</v>
      </c>
      <c r="K93" s="5">
        <v>69.3</v>
      </c>
      <c r="L93" s="5">
        <v>70.7</v>
      </c>
      <c r="M93" s="5"/>
      <c r="N93" s="5">
        <v>72.7</v>
      </c>
      <c r="O93" s="5">
        <v>74.2</v>
      </c>
      <c r="P93" s="5"/>
      <c r="Q93" s="5">
        <v>76.3</v>
      </c>
      <c r="R93" s="5">
        <v>77.9</v>
      </c>
    </row>
    <row r="94" spans="1:25" ht="15">
      <c r="A94" s="28">
        <v>49</v>
      </c>
      <c r="B94" s="1" t="s">
        <v>107</v>
      </c>
      <c r="C94" s="2" t="s">
        <v>52</v>
      </c>
      <c r="D94" s="42"/>
      <c r="E94" s="42"/>
      <c r="F94" s="21"/>
      <c r="G94" s="42">
        <v>28.16</v>
      </c>
      <c r="H94" s="42">
        <v>28.04</v>
      </c>
      <c r="I94" s="42">
        <v>31.83</v>
      </c>
      <c r="J94" s="42">
        <v>31.88</v>
      </c>
      <c r="K94" s="42">
        <v>32.8</v>
      </c>
      <c r="L94" s="5">
        <v>33.47</v>
      </c>
      <c r="M94" s="42"/>
      <c r="N94" s="42">
        <v>34.43</v>
      </c>
      <c r="O94" s="42">
        <v>35.14</v>
      </c>
      <c r="P94" s="42"/>
      <c r="Q94" s="42">
        <v>36.15</v>
      </c>
      <c r="R94" s="42">
        <v>36.89</v>
      </c>
      <c r="S94" s="21"/>
      <c r="T94" s="21"/>
      <c r="U94" s="21"/>
      <c r="V94" s="21"/>
      <c r="W94" s="21"/>
      <c r="X94" s="21"/>
      <c r="Y94" s="21"/>
    </row>
    <row r="95" spans="1:25" ht="45">
      <c r="A95" s="84">
        <v>50</v>
      </c>
      <c r="B95" s="1" t="s">
        <v>138</v>
      </c>
      <c r="C95" s="2" t="s">
        <v>52</v>
      </c>
      <c r="D95" s="7">
        <v>37.6</v>
      </c>
      <c r="E95" s="7">
        <v>39.9</v>
      </c>
      <c r="F95" s="7">
        <v>39.7</v>
      </c>
      <c r="G95" s="5">
        <v>21.64</v>
      </c>
      <c r="H95" s="5">
        <v>22.32</v>
      </c>
      <c r="I95" s="5">
        <v>26.79</v>
      </c>
      <c r="J95" s="5">
        <v>26.84</v>
      </c>
      <c r="K95" s="5">
        <v>27.61</v>
      </c>
      <c r="L95" s="5">
        <v>28.18</v>
      </c>
      <c r="M95" s="5"/>
      <c r="N95" s="5">
        <v>28.98</v>
      </c>
      <c r="O95" s="5">
        <v>29.58</v>
      </c>
      <c r="P95" s="5"/>
      <c r="Q95" s="5">
        <v>30.42</v>
      </c>
      <c r="R95" s="5">
        <v>31.05</v>
      </c>
      <c r="S95" s="5"/>
      <c r="T95" s="5"/>
      <c r="U95" s="5"/>
      <c r="V95" s="5"/>
      <c r="W95" s="5"/>
      <c r="X95" s="5"/>
      <c r="Y95" s="5"/>
    </row>
    <row r="96" spans="1:25" ht="15">
      <c r="A96" s="85"/>
      <c r="B96" s="35" t="s">
        <v>109</v>
      </c>
      <c r="C96" s="2" t="s">
        <v>52</v>
      </c>
      <c r="D96" s="7">
        <v>10.6</v>
      </c>
      <c r="E96" s="7">
        <v>11.1</v>
      </c>
      <c r="F96" s="7"/>
      <c r="G96" s="5">
        <v>15.6</v>
      </c>
      <c r="H96" s="5">
        <v>16.2</v>
      </c>
      <c r="I96" s="5">
        <v>19.14</v>
      </c>
      <c r="J96" s="5">
        <v>19.19</v>
      </c>
      <c r="K96" s="5">
        <v>19.73</v>
      </c>
      <c r="L96" s="5">
        <v>20.14</v>
      </c>
      <c r="M96" s="5"/>
      <c r="N96" s="5">
        <v>20.71</v>
      </c>
      <c r="O96" s="5">
        <v>21.14</v>
      </c>
      <c r="P96" s="5"/>
      <c r="Q96" s="5">
        <v>21.74</v>
      </c>
      <c r="R96" s="5">
        <v>22.19</v>
      </c>
      <c r="S96" s="5"/>
      <c r="T96" s="5"/>
      <c r="U96" s="5"/>
      <c r="V96" s="5"/>
      <c r="W96" s="5"/>
      <c r="X96" s="5"/>
      <c r="Y96" s="5"/>
    </row>
    <row r="97" spans="1:25" ht="15">
      <c r="A97" s="85"/>
      <c r="B97" s="35" t="s">
        <v>111</v>
      </c>
      <c r="C97" s="2" t="s">
        <v>52</v>
      </c>
      <c r="D97" s="7"/>
      <c r="E97" s="7"/>
      <c r="F97" s="7"/>
      <c r="G97" s="5">
        <v>2.53</v>
      </c>
      <c r="H97" s="5">
        <v>2.57</v>
      </c>
      <c r="I97" s="5">
        <v>3.38</v>
      </c>
      <c r="J97" s="5">
        <v>0.34</v>
      </c>
      <c r="K97" s="5">
        <v>0.38</v>
      </c>
      <c r="L97" s="5">
        <v>0.39</v>
      </c>
      <c r="M97" s="5"/>
      <c r="N97" s="5">
        <v>0.44</v>
      </c>
      <c r="O97" s="5">
        <v>0.47</v>
      </c>
      <c r="P97" s="5"/>
      <c r="Q97" s="5">
        <v>0.46</v>
      </c>
      <c r="R97" s="5">
        <v>0.49</v>
      </c>
      <c r="S97" s="5"/>
      <c r="T97" s="5"/>
      <c r="U97" s="5"/>
      <c r="V97" s="5"/>
      <c r="W97" s="5"/>
      <c r="X97" s="5"/>
      <c r="Y97" s="5"/>
    </row>
    <row r="98" spans="1:25" ht="15">
      <c r="A98" s="85"/>
      <c r="B98" s="35" t="s">
        <v>113</v>
      </c>
      <c r="C98" s="2" t="s">
        <v>52</v>
      </c>
      <c r="D98" s="7">
        <v>0.51</v>
      </c>
      <c r="E98" s="7">
        <v>0.64</v>
      </c>
      <c r="F98" s="7"/>
      <c r="G98" s="5">
        <v>0.73</v>
      </c>
      <c r="H98" s="5">
        <v>0.84</v>
      </c>
      <c r="I98" s="5">
        <v>1.19</v>
      </c>
      <c r="J98" s="5">
        <v>0.12</v>
      </c>
      <c r="K98" s="5">
        <v>0.13</v>
      </c>
      <c r="L98" s="5">
        <v>0.14</v>
      </c>
      <c r="M98" s="5"/>
      <c r="N98" s="5">
        <v>0.17</v>
      </c>
      <c r="O98" s="5">
        <v>0.16</v>
      </c>
      <c r="P98" s="5"/>
      <c r="Q98" s="5">
        <v>0.18</v>
      </c>
      <c r="R98" s="5">
        <v>0.19</v>
      </c>
      <c r="S98" s="5"/>
      <c r="T98" s="5"/>
      <c r="U98" s="5"/>
      <c r="V98" s="5"/>
      <c r="W98" s="5"/>
      <c r="X98" s="5"/>
      <c r="Y98" s="5"/>
    </row>
    <row r="99" spans="1:25" ht="15">
      <c r="A99" s="85"/>
      <c r="B99" s="35" t="s">
        <v>117</v>
      </c>
      <c r="C99" s="2" t="s">
        <v>52</v>
      </c>
      <c r="D99" s="7">
        <v>0.75</v>
      </c>
      <c r="E99" s="7">
        <v>0.76</v>
      </c>
      <c r="F99" s="7"/>
      <c r="G99" s="5">
        <v>2.69</v>
      </c>
      <c r="H99" s="5">
        <v>2.46</v>
      </c>
      <c r="I99" s="5">
        <v>2.94</v>
      </c>
      <c r="J99" s="5">
        <v>0.29</v>
      </c>
      <c r="K99" s="5">
        <v>0.32</v>
      </c>
      <c r="L99" s="5">
        <v>0.45</v>
      </c>
      <c r="M99" s="5"/>
      <c r="N99" s="5">
        <v>0.43</v>
      </c>
      <c r="O99" s="5">
        <v>0.51</v>
      </c>
      <c r="P99" s="5"/>
      <c r="Q99" s="5">
        <v>0.53</v>
      </c>
      <c r="R99" s="5">
        <v>0.6</v>
      </c>
      <c r="S99" s="5"/>
      <c r="T99" s="5"/>
      <c r="U99" s="5"/>
      <c r="V99" s="5"/>
      <c r="W99" s="5"/>
      <c r="X99" s="5"/>
      <c r="Y99" s="5"/>
    </row>
    <row r="100" spans="1:25" ht="15">
      <c r="A100" s="85"/>
      <c r="B100" s="35" t="s">
        <v>162</v>
      </c>
      <c r="C100" s="2" t="s">
        <v>52</v>
      </c>
      <c r="D100" s="7"/>
      <c r="E100" s="7"/>
      <c r="F100" s="7"/>
      <c r="G100" s="5">
        <v>49.3</v>
      </c>
      <c r="H100" s="5">
        <v>0.25</v>
      </c>
      <c r="I100" s="5">
        <v>0.12</v>
      </c>
      <c r="J100" s="5">
        <v>0.17</v>
      </c>
      <c r="K100" s="5">
        <v>0.18</v>
      </c>
      <c r="L100" s="5">
        <v>0.19</v>
      </c>
      <c r="M100" s="5"/>
      <c r="N100" s="5">
        <v>0.2</v>
      </c>
      <c r="O100" s="5">
        <v>0.25</v>
      </c>
      <c r="P100" s="5"/>
      <c r="Q100" s="5">
        <v>0.29</v>
      </c>
      <c r="R100" s="5">
        <v>0.3</v>
      </c>
      <c r="S100" s="5"/>
      <c r="T100" s="5"/>
      <c r="U100" s="5"/>
      <c r="V100" s="5"/>
      <c r="W100" s="5"/>
      <c r="X100" s="5"/>
      <c r="Y100" s="5"/>
    </row>
    <row r="101" spans="1:25" ht="15">
      <c r="A101" s="85"/>
      <c r="B101" s="35" t="s">
        <v>163</v>
      </c>
      <c r="C101" s="2" t="s">
        <v>52</v>
      </c>
      <c r="D101" s="7"/>
      <c r="E101" s="7"/>
      <c r="F101" s="7"/>
      <c r="G101" s="7"/>
      <c r="H101" s="5"/>
      <c r="I101" s="5"/>
      <c r="J101" s="5"/>
      <c r="K101" s="5"/>
      <c r="L101" s="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30">
      <c r="A102" s="85"/>
      <c r="B102" s="35" t="s">
        <v>165</v>
      </c>
      <c r="C102" s="2" t="s">
        <v>52</v>
      </c>
      <c r="D102" s="7"/>
      <c r="E102" s="7"/>
      <c r="F102" s="7"/>
      <c r="G102" s="7"/>
      <c r="H102" s="5"/>
      <c r="I102" s="5"/>
      <c r="J102" s="63"/>
      <c r="K102" s="5"/>
      <c r="L102" s="7"/>
      <c r="M102" s="5"/>
      <c r="N102" s="5"/>
      <c r="O102" s="63"/>
      <c r="P102" s="5"/>
      <c r="Q102" s="5"/>
      <c r="R102" s="63"/>
      <c r="S102" s="5"/>
      <c r="T102" s="5"/>
      <c r="U102" s="5"/>
      <c r="V102" s="5"/>
      <c r="W102" s="5"/>
      <c r="X102" s="5"/>
      <c r="Y102" s="5"/>
    </row>
    <row r="103" spans="1:25" ht="15">
      <c r="A103" s="85"/>
      <c r="B103" s="35" t="s">
        <v>164</v>
      </c>
      <c r="C103" s="2" t="s">
        <v>52</v>
      </c>
      <c r="D103" s="7"/>
      <c r="E103" s="7"/>
      <c r="F103" s="7"/>
      <c r="G103" s="7"/>
      <c r="H103" s="5"/>
      <c r="I103" s="5"/>
      <c r="J103" s="63"/>
      <c r="K103" s="5"/>
      <c r="L103" s="7"/>
      <c r="M103" s="5"/>
      <c r="N103" s="5"/>
      <c r="O103" s="63"/>
      <c r="P103" s="5"/>
      <c r="Q103" s="5"/>
      <c r="R103" s="63"/>
      <c r="S103" s="5"/>
      <c r="T103" s="5"/>
      <c r="U103" s="5"/>
      <c r="V103" s="5"/>
      <c r="W103" s="5"/>
      <c r="X103" s="5"/>
      <c r="Y103" s="5"/>
    </row>
    <row r="104" spans="1:25" ht="15">
      <c r="A104" s="86"/>
      <c r="B104" s="35" t="s">
        <v>161</v>
      </c>
      <c r="C104" s="2" t="s">
        <v>52</v>
      </c>
      <c r="D104" s="7"/>
      <c r="E104" s="7"/>
      <c r="F104" s="7"/>
      <c r="G104" s="7"/>
      <c r="H104" s="5"/>
      <c r="I104" s="5"/>
      <c r="J104" s="63"/>
      <c r="K104" s="5"/>
      <c r="L104" s="7"/>
      <c r="M104" s="5"/>
      <c r="N104" s="5"/>
      <c r="O104" s="63"/>
      <c r="P104" s="5"/>
      <c r="Q104" s="5"/>
      <c r="R104" s="63"/>
      <c r="S104" s="5"/>
      <c r="T104" s="5"/>
      <c r="U104" s="5"/>
      <c r="V104" s="5"/>
      <c r="W104" s="5"/>
      <c r="X104" s="5"/>
      <c r="Y104" s="5"/>
    </row>
    <row r="105" spans="1:25" ht="15">
      <c r="A105" s="28">
        <v>51</v>
      </c>
      <c r="B105" s="1" t="s">
        <v>118</v>
      </c>
      <c r="C105" s="2" t="s">
        <v>52</v>
      </c>
      <c r="D105" s="7">
        <v>6.46</v>
      </c>
      <c r="E105" s="7">
        <v>7.78</v>
      </c>
      <c r="F105" s="7"/>
      <c r="G105" s="7">
        <v>6.51</v>
      </c>
      <c r="H105" s="5">
        <v>5.72</v>
      </c>
      <c r="I105" s="5">
        <v>5.04</v>
      </c>
      <c r="J105" s="5">
        <v>5</v>
      </c>
      <c r="K105" s="5">
        <v>5.01</v>
      </c>
      <c r="L105" s="5">
        <v>5.02</v>
      </c>
      <c r="M105" s="5"/>
      <c r="N105" s="5">
        <v>5.03</v>
      </c>
      <c r="O105" s="5">
        <v>5.06</v>
      </c>
      <c r="P105" s="5"/>
      <c r="Q105" s="5">
        <v>5.04</v>
      </c>
      <c r="R105" s="5">
        <v>5.07</v>
      </c>
      <c r="S105" s="5"/>
      <c r="T105" s="5"/>
      <c r="U105" s="5"/>
      <c r="V105" s="5"/>
      <c r="W105" s="5"/>
      <c r="X105" s="5"/>
      <c r="Y105" s="5"/>
    </row>
    <row r="106" spans="1:25" ht="15">
      <c r="A106" s="10">
        <v>52</v>
      </c>
      <c r="B106" s="1" t="s">
        <v>166</v>
      </c>
      <c r="C106" s="2" t="s">
        <v>52</v>
      </c>
      <c r="D106" s="7">
        <v>13.8</v>
      </c>
      <c r="E106" s="7">
        <v>16.9</v>
      </c>
      <c r="F106" s="7"/>
      <c r="G106" s="7">
        <v>15.35</v>
      </c>
      <c r="H106" s="5">
        <v>29.03</v>
      </c>
      <c r="I106" s="5">
        <v>31.95</v>
      </c>
      <c r="J106" s="5">
        <v>34</v>
      </c>
      <c r="K106" s="5">
        <v>34.2</v>
      </c>
      <c r="L106" s="5">
        <v>34.5</v>
      </c>
      <c r="M106" s="5"/>
      <c r="N106" s="5">
        <v>34.9</v>
      </c>
      <c r="O106" s="5">
        <v>35.1</v>
      </c>
      <c r="P106" s="5"/>
      <c r="Q106" s="5">
        <v>35.5</v>
      </c>
      <c r="R106" s="5">
        <v>36</v>
      </c>
      <c r="S106" s="5"/>
      <c r="T106" s="5"/>
      <c r="U106" s="5"/>
      <c r="V106" s="5"/>
      <c r="W106" s="5"/>
      <c r="X106" s="5"/>
      <c r="Y106" s="5"/>
    </row>
    <row r="107" spans="1:25" ht="45">
      <c r="A107" s="84">
        <v>53</v>
      </c>
      <c r="B107" s="1" t="s">
        <v>139</v>
      </c>
      <c r="C107" s="2" t="s">
        <v>52</v>
      </c>
      <c r="D107" s="7">
        <v>32.6</v>
      </c>
      <c r="E107" s="7">
        <v>39.4</v>
      </c>
      <c r="F107" s="7">
        <v>39.3</v>
      </c>
      <c r="G107" s="7">
        <v>45.04</v>
      </c>
      <c r="H107" s="5">
        <v>58.34</v>
      </c>
      <c r="I107" s="5">
        <v>67.35</v>
      </c>
      <c r="J107" s="5">
        <v>67.4</v>
      </c>
      <c r="K107" s="5">
        <v>69.3</v>
      </c>
      <c r="L107" s="5">
        <v>70.7</v>
      </c>
      <c r="M107" s="5"/>
      <c r="N107" s="5">
        <v>72.7</v>
      </c>
      <c r="O107" s="5">
        <v>74.2</v>
      </c>
      <c r="P107" s="5"/>
      <c r="Q107" s="5">
        <v>76.3</v>
      </c>
      <c r="R107" s="5">
        <v>77.9</v>
      </c>
      <c r="S107" s="5"/>
      <c r="T107" s="5"/>
      <c r="U107" s="5"/>
      <c r="V107" s="5"/>
      <c r="W107" s="5"/>
      <c r="X107" s="5"/>
      <c r="Y107" s="5"/>
    </row>
    <row r="108" spans="1:25" ht="15">
      <c r="A108" s="85"/>
      <c r="B108" s="35" t="s">
        <v>124</v>
      </c>
      <c r="C108" s="2" t="s">
        <v>52</v>
      </c>
      <c r="D108" s="7"/>
      <c r="E108" s="7"/>
      <c r="F108" s="7"/>
      <c r="G108" s="7">
        <v>16.39</v>
      </c>
      <c r="H108" s="5">
        <v>23</v>
      </c>
      <c r="I108" s="5">
        <v>22.4</v>
      </c>
      <c r="J108" s="5">
        <v>22.45</v>
      </c>
      <c r="K108" s="5">
        <v>23</v>
      </c>
      <c r="L108" s="5">
        <v>23.5</v>
      </c>
      <c r="M108" s="5"/>
      <c r="N108" s="5">
        <v>24.1</v>
      </c>
      <c r="O108" s="5">
        <v>24.6</v>
      </c>
      <c r="P108" s="5"/>
      <c r="Q108" s="5">
        <v>25.3</v>
      </c>
      <c r="R108" s="5">
        <v>25.9</v>
      </c>
      <c r="S108" s="5"/>
      <c r="T108" s="5"/>
      <c r="U108" s="5"/>
      <c r="V108" s="5"/>
      <c r="W108" s="5"/>
      <c r="X108" s="5"/>
      <c r="Y108" s="5"/>
    </row>
    <row r="109" spans="1:25" ht="15">
      <c r="A109" s="85"/>
      <c r="B109" s="35" t="s">
        <v>125</v>
      </c>
      <c r="C109" s="2" t="s">
        <v>52</v>
      </c>
      <c r="D109" s="7"/>
      <c r="E109" s="7"/>
      <c r="F109" s="7"/>
      <c r="G109" s="7">
        <v>0.57</v>
      </c>
      <c r="H109" s="5">
        <v>0.79</v>
      </c>
      <c r="I109" s="5">
        <v>1.46</v>
      </c>
      <c r="J109" s="5">
        <v>1.51</v>
      </c>
      <c r="K109" s="5">
        <v>1.54</v>
      </c>
      <c r="L109" s="5">
        <v>1.58</v>
      </c>
      <c r="M109" s="5"/>
      <c r="N109" s="5">
        <v>1.61</v>
      </c>
      <c r="O109" s="5">
        <v>1.65</v>
      </c>
      <c r="P109" s="5"/>
      <c r="Q109" s="5">
        <v>1.69</v>
      </c>
      <c r="R109" s="5">
        <v>1.73</v>
      </c>
      <c r="S109" s="5"/>
      <c r="T109" s="5"/>
      <c r="U109" s="5"/>
      <c r="V109" s="5"/>
      <c r="W109" s="5"/>
      <c r="X109" s="5"/>
      <c r="Y109" s="5"/>
    </row>
    <row r="110" spans="1:25" ht="30">
      <c r="A110" s="85"/>
      <c r="B110" s="35" t="s">
        <v>126</v>
      </c>
      <c r="C110" s="2" t="s">
        <v>52</v>
      </c>
      <c r="D110" s="7"/>
      <c r="E110" s="7"/>
      <c r="F110" s="7"/>
      <c r="G110" s="7">
        <v>0.14</v>
      </c>
      <c r="H110" s="5">
        <v>0</v>
      </c>
      <c r="I110" s="5">
        <v>0.31</v>
      </c>
      <c r="J110" s="5">
        <v>0.36</v>
      </c>
      <c r="K110" s="5">
        <v>0.37</v>
      </c>
      <c r="L110" s="5">
        <v>0.38</v>
      </c>
      <c r="M110" s="5"/>
      <c r="N110" s="5">
        <v>0.41</v>
      </c>
      <c r="O110" s="5">
        <v>0.42</v>
      </c>
      <c r="P110" s="5"/>
      <c r="Q110" s="5">
        <v>0.44</v>
      </c>
      <c r="R110" s="5">
        <v>0.45</v>
      </c>
      <c r="S110" s="5"/>
      <c r="T110" s="5"/>
      <c r="U110" s="5"/>
      <c r="V110" s="5"/>
      <c r="W110" s="5"/>
      <c r="X110" s="5"/>
      <c r="Y110" s="5"/>
    </row>
    <row r="111" spans="1:25" ht="15">
      <c r="A111" s="85"/>
      <c r="B111" s="35" t="s">
        <v>127</v>
      </c>
      <c r="C111" s="2" t="s">
        <v>52</v>
      </c>
      <c r="D111" s="7"/>
      <c r="E111" s="7"/>
      <c r="F111" s="7"/>
      <c r="G111" s="7">
        <v>3.92</v>
      </c>
      <c r="H111" s="5">
        <v>0.57</v>
      </c>
      <c r="I111" s="5">
        <v>0</v>
      </c>
      <c r="J111" s="5">
        <v>0.5</v>
      </c>
      <c r="K111" s="5">
        <v>0.6</v>
      </c>
      <c r="L111" s="5">
        <v>0.9</v>
      </c>
      <c r="M111" s="5"/>
      <c r="N111" s="5">
        <v>0.1</v>
      </c>
      <c r="O111" s="5">
        <v>0.11</v>
      </c>
      <c r="P111" s="5"/>
      <c r="Q111" s="5">
        <v>0.12</v>
      </c>
      <c r="R111" s="5">
        <v>0.14</v>
      </c>
      <c r="S111" s="5"/>
      <c r="T111" s="5"/>
      <c r="U111" s="5"/>
      <c r="V111" s="5"/>
      <c r="W111" s="5"/>
      <c r="X111" s="5"/>
      <c r="Y111" s="5"/>
    </row>
    <row r="112" spans="1:25" ht="15">
      <c r="A112" s="85"/>
      <c r="B112" s="35" t="s">
        <v>128</v>
      </c>
      <c r="C112" s="2" t="s">
        <v>52</v>
      </c>
      <c r="D112" s="7"/>
      <c r="E112" s="7"/>
      <c r="F112" s="7"/>
      <c r="G112" s="7">
        <v>12.02</v>
      </c>
      <c r="H112" s="5">
        <v>20.5</v>
      </c>
      <c r="I112" s="5">
        <v>31.44</v>
      </c>
      <c r="J112" s="5">
        <v>31.49</v>
      </c>
      <c r="K112" s="5">
        <v>32.7</v>
      </c>
      <c r="L112" s="5">
        <v>33.37</v>
      </c>
      <c r="M112" s="5"/>
      <c r="N112" s="5">
        <v>34.3</v>
      </c>
      <c r="O112" s="5">
        <v>35.03</v>
      </c>
      <c r="P112" s="5"/>
      <c r="Q112" s="5">
        <v>39.4</v>
      </c>
      <c r="R112" s="5">
        <v>40.2</v>
      </c>
      <c r="S112" s="5"/>
      <c r="T112" s="5"/>
      <c r="U112" s="5"/>
      <c r="V112" s="5"/>
      <c r="W112" s="5"/>
      <c r="X112" s="5"/>
      <c r="Y112" s="5"/>
    </row>
    <row r="113" spans="1:25" ht="15">
      <c r="A113" s="85"/>
      <c r="B113" s="35" t="s">
        <v>129</v>
      </c>
      <c r="C113" s="2" t="s">
        <v>52</v>
      </c>
      <c r="D113" s="7"/>
      <c r="E113" s="7"/>
      <c r="F113" s="7"/>
      <c r="G113" s="7"/>
      <c r="H113" s="5"/>
      <c r="I113" s="5"/>
      <c r="J113" s="5"/>
      <c r="K113" s="5"/>
      <c r="L113" s="7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">
      <c r="A114" s="85"/>
      <c r="B114" s="35" t="s">
        <v>130</v>
      </c>
      <c r="C114" s="2" t="s">
        <v>52</v>
      </c>
      <c r="D114" s="7"/>
      <c r="E114" s="7"/>
      <c r="F114" s="7"/>
      <c r="G114" s="7"/>
      <c r="H114" s="5"/>
      <c r="I114" s="5"/>
      <c r="J114" s="5"/>
      <c r="K114" s="5"/>
      <c r="L114" s="7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">
      <c r="A115" s="85"/>
      <c r="B115" s="35" t="s">
        <v>131</v>
      </c>
      <c r="C115" s="2" t="s">
        <v>52</v>
      </c>
      <c r="D115" s="7"/>
      <c r="E115" s="7"/>
      <c r="F115" s="7"/>
      <c r="G115" s="7">
        <v>9.97</v>
      </c>
      <c r="H115" s="5">
        <v>10.9</v>
      </c>
      <c r="I115" s="5">
        <v>10.48</v>
      </c>
      <c r="J115" s="5">
        <v>10.53</v>
      </c>
      <c r="K115" s="5">
        <v>10.4</v>
      </c>
      <c r="L115" s="5">
        <v>10.5</v>
      </c>
      <c r="M115" s="5"/>
      <c r="N115" s="5">
        <v>10.4</v>
      </c>
      <c r="O115" s="5">
        <v>10.5</v>
      </c>
      <c r="P115" s="5"/>
      <c r="Q115" s="5">
        <v>10.4</v>
      </c>
      <c r="R115" s="5">
        <v>10.5</v>
      </c>
      <c r="S115" s="5"/>
      <c r="T115" s="5"/>
      <c r="U115" s="5"/>
      <c r="V115" s="5"/>
      <c r="W115" s="5"/>
      <c r="X115" s="5"/>
      <c r="Y115" s="5"/>
    </row>
    <row r="116" spans="1:25" ht="15">
      <c r="A116" s="85"/>
      <c r="B116" s="35" t="s">
        <v>132</v>
      </c>
      <c r="C116" s="2" t="s">
        <v>52</v>
      </c>
      <c r="D116" s="7"/>
      <c r="E116" s="7"/>
      <c r="F116" s="7"/>
      <c r="G116" s="7"/>
      <c r="H116" s="5"/>
      <c r="I116" s="5"/>
      <c r="J116" s="5"/>
      <c r="K116" s="5"/>
      <c r="L116" s="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">
      <c r="A117" s="85"/>
      <c r="B117" s="35" t="s">
        <v>133</v>
      </c>
      <c r="C117" s="2" t="s">
        <v>52</v>
      </c>
      <c r="D117" s="7"/>
      <c r="E117" s="7"/>
      <c r="F117" s="7"/>
      <c r="G117" s="7">
        <v>1.5</v>
      </c>
      <c r="H117" s="5">
        <v>0.903</v>
      </c>
      <c r="I117" s="5">
        <v>0.8</v>
      </c>
      <c r="J117" s="5">
        <v>0.85</v>
      </c>
      <c r="K117" s="5">
        <v>0.8</v>
      </c>
      <c r="L117" s="5">
        <v>0.86</v>
      </c>
      <c r="M117" s="5"/>
      <c r="N117" s="5">
        <v>0.87</v>
      </c>
      <c r="O117" s="5">
        <v>0.89</v>
      </c>
      <c r="P117" s="5"/>
      <c r="Q117" s="5">
        <v>0.897</v>
      </c>
      <c r="R117" s="5">
        <v>0.9</v>
      </c>
      <c r="S117" s="5"/>
      <c r="T117" s="5"/>
      <c r="U117" s="5"/>
      <c r="V117" s="5"/>
      <c r="W117" s="5"/>
      <c r="X117" s="5"/>
      <c r="Y117" s="5"/>
    </row>
    <row r="118" spans="1:25" ht="15">
      <c r="A118" s="85"/>
      <c r="B118" s="35" t="s">
        <v>134</v>
      </c>
      <c r="C118" s="2" t="s">
        <v>52</v>
      </c>
      <c r="D118" s="7"/>
      <c r="E118" s="7"/>
      <c r="F118" s="7"/>
      <c r="G118" s="7">
        <v>0.51</v>
      </c>
      <c r="H118" s="5">
        <v>0.751</v>
      </c>
      <c r="I118" s="5">
        <v>0.45</v>
      </c>
      <c r="J118" s="5">
        <v>0.5</v>
      </c>
      <c r="K118" s="5">
        <v>0.46</v>
      </c>
      <c r="L118" s="5">
        <v>0.5</v>
      </c>
      <c r="M118" s="5"/>
      <c r="N118" s="5">
        <v>0.49</v>
      </c>
      <c r="O118" s="5">
        <v>0.55</v>
      </c>
      <c r="P118" s="5"/>
      <c r="Q118" s="5">
        <v>0.5</v>
      </c>
      <c r="R118" s="5">
        <v>0.59</v>
      </c>
      <c r="S118" s="5"/>
      <c r="T118" s="5"/>
      <c r="U118" s="5"/>
      <c r="V118" s="5"/>
      <c r="W118" s="5"/>
      <c r="X118" s="5"/>
      <c r="Y118" s="5"/>
    </row>
    <row r="119" spans="1:25" ht="15">
      <c r="A119" s="85"/>
      <c r="B119" s="35" t="s">
        <v>135</v>
      </c>
      <c r="C119" s="2" t="s">
        <v>52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30">
      <c r="A120" s="86"/>
      <c r="B120" s="35" t="s">
        <v>136</v>
      </c>
      <c r="C120" s="2" t="s">
        <v>52</v>
      </c>
      <c r="D120" s="7"/>
      <c r="E120" s="7"/>
      <c r="F120" s="7"/>
      <c r="G120" s="5">
        <v>0</v>
      </c>
      <c r="H120" s="7">
        <v>0</v>
      </c>
      <c r="I120" s="7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7"/>
      <c r="T120" s="7"/>
      <c r="U120" s="7"/>
      <c r="V120" s="7"/>
      <c r="W120" s="7"/>
      <c r="X120" s="7"/>
      <c r="Y120" s="7"/>
    </row>
    <row r="121" spans="1:25" ht="57" customHeight="1">
      <c r="A121" s="28">
        <v>54</v>
      </c>
      <c r="B121" s="1" t="s">
        <v>143</v>
      </c>
      <c r="C121" s="2" t="s">
        <v>52</v>
      </c>
      <c r="D121" s="7"/>
      <c r="E121" s="7"/>
      <c r="F121" s="7"/>
      <c r="G121" s="5">
        <v>0</v>
      </c>
      <c r="H121" s="7">
        <v>-2.187</v>
      </c>
      <c r="I121" s="7"/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7"/>
      <c r="T121" s="7"/>
      <c r="U121" s="7"/>
      <c r="V121" s="7"/>
      <c r="W121" s="7"/>
      <c r="X121" s="7"/>
      <c r="Y121" s="7"/>
    </row>
    <row r="122" spans="1:25" ht="33" customHeight="1">
      <c r="A122" s="28">
        <v>55</v>
      </c>
      <c r="B122" s="1" t="s">
        <v>140</v>
      </c>
      <c r="C122" s="2" t="s">
        <v>52</v>
      </c>
      <c r="D122" s="7"/>
      <c r="E122" s="7"/>
      <c r="F122" s="7"/>
      <c r="G122" s="5">
        <v>0</v>
      </c>
      <c r="H122" s="7">
        <v>0</v>
      </c>
      <c r="I122" s="7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7"/>
      <c r="T122" s="7"/>
      <c r="U122" s="7"/>
      <c r="V122" s="7"/>
      <c r="W122" s="7"/>
      <c r="X122" s="7"/>
      <c r="Y122" s="7"/>
    </row>
  </sheetData>
  <sheetProtection/>
  <mergeCells count="61">
    <mergeCell ref="B1:P1"/>
    <mergeCell ref="B2:P2"/>
    <mergeCell ref="B3:P3"/>
    <mergeCell ref="B18:B19"/>
    <mergeCell ref="B4:R4"/>
    <mergeCell ref="K6:S6"/>
    <mergeCell ref="Q7:S7"/>
    <mergeCell ref="B12:B13"/>
    <mergeCell ref="B15:B16"/>
    <mergeCell ref="A21:A22"/>
    <mergeCell ref="B6:B8"/>
    <mergeCell ref="B10:B11"/>
    <mergeCell ref="A9:B9"/>
    <mergeCell ref="A6:A8"/>
    <mergeCell ref="B25:B26"/>
    <mergeCell ref="A12:A13"/>
    <mergeCell ref="A95:A104"/>
    <mergeCell ref="B66:B67"/>
    <mergeCell ref="A78:A91"/>
    <mergeCell ref="A59:A69"/>
    <mergeCell ref="B59:B60"/>
    <mergeCell ref="A50:A51"/>
    <mergeCell ref="B62:B63"/>
    <mergeCell ref="A92:B92"/>
    <mergeCell ref="B64:B65"/>
    <mergeCell ref="B50:B51"/>
    <mergeCell ref="A107:A120"/>
    <mergeCell ref="B68:B69"/>
    <mergeCell ref="A72:A73"/>
    <mergeCell ref="B72:B73"/>
    <mergeCell ref="B47:B48"/>
    <mergeCell ref="A42:A43"/>
    <mergeCell ref="B42:B43"/>
    <mergeCell ref="B56:B57"/>
    <mergeCell ref="B70:B71"/>
    <mergeCell ref="A56:A57"/>
    <mergeCell ref="W7:Y7"/>
    <mergeCell ref="H7:H8"/>
    <mergeCell ref="D7:D8"/>
    <mergeCell ref="E7:E8"/>
    <mergeCell ref="K7:M7"/>
    <mergeCell ref="C6:C8"/>
    <mergeCell ref="I7:I8"/>
    <mergeCell ref="F7:F8"/>
    <mergeCell ref="T7:V7"/>
    <mergeCell ref="A74:B74"/>
    <mergeCell ref="N7:P7"/>
    <mergeCell ref="A58:B58"/>
    <mergeCell ref="B21:B22"/>
    <mergeCell ref="A10:A11"/>
    <mergeCell ref="G7:G8"/>
    <mergeCell ref="A15:A16"/>
    <mergeCell ref="A18:A19"/>
    <mergeCell ref="A24:B24"/>
    <mergeCell ref="A25:A26"/>
    <mergeCell ref="A47:A48"/>
    <mergeCell ref="A38:B38"/>
    <mergeCell ref="A44:B44"/>
    <mergeCell ref="A52:B52"/>
    <mergeCell ref="A53:A54"/>
    <mergeCell ref="B53:B54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0" r:id="rId1"/>
  <rowBreaks count="1" manualBreakCount="1">
    <brk id="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2:25" ht="25.5" customHeight="1">
      <c r="B2" s="101" t="s">
        <v>101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2:17" ht="6.7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2:25" ht="21.75" customHeight="1">
      <c r="B4" s="103" t="s">
        <v>74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6" spans="1:26" ht="19.5" customHeight="1">
      <c r="A6" s="84" t="s">
        <v>91</v>
      </c>
      <c r="B6" s="80" t="s">
        <v>0</v>
      </c>
      <c r="C6" s="80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80" t="s">
        <v>4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15">
      <c r="A7" s="85"/>
      <c r="B7" s="80"/>
      <c r="C7" s="80"/>
      <c r="D7" s="80">
        <v>2014</v>
      </c>
      <c r="E7" s="80">
        <v>2015</v>
      </c>
      <c r="F7" s="80">
        <v>2016</v>
      </c>
      <c r="G7" s="80">
        <v>2017</v>
      </c>
      <c r="H7" s="80">
        <v>2018</v>
      </c>
      <c r="I7" s="81">
        <v>2019</v>
      </c>
      <c r="J7" s="82"/>
      <c r="K7" s="83"/>
      <c r="L7" s="81">
        <v>2020</v>
      </c>
      <c r="M7" s="82"/>
      <c r="N7" s="83"/>
      <c r="O7" s="75">
        <v>2021</v>
      </c>
      <c r="P7" s="76"/>
      <c r="Q7" s="77"/>
      <c r="R7" s="81">
        <v>2022</v>
      </c>
      <c r="S7" s="82"/>
      <c r="T7" s="83"/>
      <c r="U7" s="81">
        <v>2023</v>
      </c>
      <c r="V7" s="82"/>
      <c r="W7" s="83"/>
      <c r="X7" s="75">
        <v>2024</v>
      </c>
      <c r="Y7" s="76"/>
      <c r="Z7" s="77"/>
    </row>
    <row r="8" spans="1:26" ht="35.25" customHeight="1">
      <c r="A8" s="86"/>
      <c r="B8" s="80"/>
      <c r="C8" s="80"/>
      <c r="D8" s="80"/>
      <c r="E8" s="80"/>
      <c r="F8" s="80"/>
      <c r="G8" s="80"/>
      <c r="H8" s="80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73" t="s">
        <v>5</v>
      </c>
      <c r="B9" s="74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65">
        <v>1</v>
      </c>
      <c r="B10" s="72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65"/>
      <c r="B11" s="72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65">
        <v>3</v>
      </c>
      <c r="B13" s="72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65"/>
      <c r="B14" s="72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65">
        <v>5</v>
      </c>
      <c r="B16" s="72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65"/>
      <c r="B17" s="72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65">
        <v>7</v>
      </c>
      <c r="B19" s="72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65"/>
      <c r="B20" s="72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06">
        <v>9</v>
      </c>
      <c r="B22" s="110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06"/>
      <c r="B23" s="110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06"/>
      <c r="B24" s="110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06"/>
      <c r="B25" s="110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06"/>
      <c r="B26" s="110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06"/>
      <c r="B27" s="110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65">
        <v>10</v>
      </c>
      <c r="B28" s="72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65"/>
      <c r="B29" s="72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66" t="s">
        <v>155</v>
      </c>
      <c r="B31" s="67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65">
        <v>21</v>
      </c>
      <c r="B32" s="72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65"/>
      <c r="B33" s="72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17">
        <v>22</v>
      </c>
      <c r="B34" s="113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18"/>
      <c r="B35" s="114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30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66" t="s">
        <v>157</v>
      </c>
      <c r="B49" s="67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19">
        <v>73</v>
      </c>
      <c r="B52" s="91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20"/>
      <c r="B53" s="91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15" t="s">
        <v>158</v>
      </c>
      <c r="B54" s="116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65">
        <v>15</v>
      </c>
      <c r="B58" s="72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65"/>
      <c r="B59" s="72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65">
        <v>20</v>
      </c>
      <c r="B64" s="72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65"/>
      <c r="B65" s="72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73" t="s">
        <v>92</v>
      </c>
      <c r="B66" s="74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65">
        <v>36</v>
      </c>
      <c r="B67" s="72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65"/>
      <c r="B68" s="72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17">
        <v>37</v>
      </c>
      <c r="B69" s="113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18"/>
      <c r="B70" s="114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65">
        <v>40</v>
      </c>
      <c r="B73" s="72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65"/>
      <c r="B74" s="72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73" t="s">
        <v>93</v>
      </c>
      <c r="B75" s="74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95">
        <v>41</v>
      </c>
      <c r="B76" s="92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96"/>
      <c r="B77" s="92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96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96"/>
      <c r="B79" s="92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96"/>
      <c r="B80" s="92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96"/>
      <c r="B81" s="92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96"/>
      <c r="B82" s="92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96"/>
      <c r="B83" s="92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96"/>
      <c r="B84" s="92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97"/>
      <c r="B85" s="87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98"/>
      <c r="B86" s="88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65">
        <v>43</v>
      </c>
      <c r="B88" s="72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65"/>
      <c r="B89" s="72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11" t="s">
        <v>94</v>
      </c>
      <c r="B90" s="112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06">
        <v>44</v>
      </c>
      <c r="B91" s="110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06"/>
      <c r="B92" s="110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06">
        <v>45</v>
      </c>
      <c r="B93" s="110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06"/>
      <c r="B94" s="110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06">
        <v>46</v>
      </c>
      <c r="B95" s="110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06"/>
      <c r="B96" s="110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21">
        <v>47</v>
      </c>
      <c r="B97" s="107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22"/>
      <c r="B98" s="107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22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22"/>
      <c r="B100" s="107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22"/>
      <c r="B101" s="107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22"/>
      <c r="B102" s="107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22"/>
      <c r="B103" s="107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22"/>
      <c r="B104" s="107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22"/>
      <c r="B105" s="107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22"/>
      <c r="B106" s="108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23"/>
      <c r="B107" s="109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11" t="s">
        <v>95</v>
      </c>
      <c r="B110" s="112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73" t="s">
        <v>159</v>
      </c>
      <c r="B115" s="74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84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85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85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85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85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85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85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85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85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85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85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85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85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86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15" t="s">
        <v>160</v>
      </c>
      <c r="B133" s="116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B1:Q1"/>
    <mergeCell ref="B3:Q3"/>
    <mergeCell ref="B6:B8"/>
    <mergeCell ref="C6:C8"/>
    <mergeCell ref="G7:G8"/>
    <mergeCell ref="D7:D8"/>
    <mergeCell ref="L7:N7"/>
    <mergeCell ref="I7:K7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66" t="s">
        <v>60</v>
      </c>
      <c r="B1" s="67"/>
      <c r="C1" s="2"/>
    </row>
    <row r="2" spans="1:3" ht="15">
      <c r="A2" s="65">
        <v>21</v>
      </c>
      <c r="B2" s="72" t="s">
        <v>83</v>
      </c>
      <c r="C2" s="2" t="s">
        <v>39</v>
      </c>
    </row>
    <row r="3" spans="1:3" ht="60">
      <c r="A3" s="65"/>
      <c r="B3" s="72"/>
      <c r="C3" s="2" t="s">
        <v>6</v>
      </c>
    </row>
    <row r="4" spans="1:3" ht="15">
      <c r="A4" s="124">
        <v>22</v>
      </c>
      <c r="B4" s="126" t="s">
        <v>87</v>
      </c>
      <c r="C4" s="2" t="s">
        <v>39</v>
      </c>
    </row>
    <row r="5" spans="1:3" ht="60">
      <c r="A5" s="125"/>
      <c r="B5" s="127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66" t="s">
        <v>73</v>
      </c>
      <c r="B8" s="67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Мария Баженова</cp:lastModifiedBy>
  <cp:lastPrinted>2022-10-04T01:28:35Z</cp:lastPrinted>
  <dcterms:created xsi:type="dcterms:W3CDTF">2013-05-25T16:45:04Z</dcterms:created>
  <dcterms:modified xsi:type="dcterms:W3CDTF">2022-10-04T01:29:13Z</dcterms:modified>
  <cp:category/>
  <cp:version/>
  <cp:contentType/>
  <cp:contentStatus/>
</cp:coreProperties>
</file>